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kin\AppData\Local\Temp\eia\salida\"/>
    </mc:Choice>
  </mc:AlternateContent>
  <xr:revisionPtr revIDLastSave="0" documentId="8_{45729255-2996-4DF8-83DF-91EA32EA6A3C}" xr6:coauthVersionLast="47" xr6:coauthVersionMax="47" xr10:uidLastSave="{00000000-0000-0000-0000-000000000000}"/>
  <bookViews>
    <workbookView xWindow="2964" yWindow="2964" windowWidth="17280" windowHeight="8880" xr2:uid="{1FE7D7DC-68FA-4A6D-B9B8-5405433F524D}"/>
  </bookViews>
  <sheets>
    <sheet name="Instrucciones" sheetId="1" r:id="rId1"/>
    <sheet name="Registro" sheetId="2" r:id="rId2"/>
    <sheet name="Imprimir lista" sheetId="4" r:id="rId3"/>
    <sheet name="Resultados" sheetId="3" r:id="rId4"/>
    <sheet name="Gráfica por campo" sheetId="5" r:id="rId5"/>
    <sheet name="Gráfica por alumno" sheetId="6" r:id="rId6"/>
    <sheet name="Gráfica por criterio" sheetId="7" r:id="rId7"/>
  </sheets>
  <definedNames>
    <definedName name="_xlnm.Print_Area" localSheetId="2">OFFSET('Imprimir lista'!$A$1,0,0,MAX(6,5+'Imprimir lista'!$K$1),9)</definedName>
    <definedName name="_xlnm.Print_Area" localSheetId="1">Registro!$A$1:$AO$54</definedName>
    <definedName name="_xlnm.Print_Area" localSheetId="3">Resultados!$B$1:$J$16,Resultados!$B$66:$H$92</definedName>
    <definedName name="EIA_alumnos" localSheetId="3">OFFSET(Resultados!$N$20,0,0,MAX(1,Resultados!$O$19),1)</definedName>
    <definedName name="EIA_apoyo" localSheetId="3">OFFSET(Resultados!$M$20,0,0,MAX(1,Resultados!$O$19),1)</definedName>
    <definedName name="EIA_desarrollo" localSheetId="3">OFFSET(Resultados!$L$20,0,0,MAX(1,Resultados!$O$19),1)</definedName>
    <definedName name="EIA_esperado" localSheetId="3">OFFSET(Resultados!$K$20,0,0,MAX(1,Resultados!$O$19),1)</definedName>
    <definedName name="_xlnm.Print_Titles" localSheetId="2">'Imprimir lista'!$1:$5</definedName>
    <definedName name="_xlnm.Print_Titles" localSheetId="1">Registro!$A:$E,Registro!$6:$9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" i="4" l="1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4" i="4"/>
  <c r="A3" i="4"/>
  <c r="A2" i="4"/>
  <c r="H92" i="3"/>
  <c r="G92" i="3"/>
  <c r="F92" i="3"/>
  <c r="E92" i="3"/>
  <c r="H91" i="3"/>
  <c r="G91" i="3"/>
  <c r="F91" i="3"/>
  <c r="E91" i="3"/>
  <c r="H90" i="3"/>
  <c r="G90" i="3"/>
  <c r="F90" i="3"/>
  <c r="E90" i="3"/>
  <c r="H89" i="3"/>
  <c r="G89" i="3"/>
  <c r="F89" i="3"/>
  <c r="E89" i="3"/>
  <c r="H88" i="3"/>
  <c r="G88" i="3"/>
  <c r="F88" i="3"/>
  <c r="E88" i="3"/>
  <c r="H87" i="3"/>
  <c r="G87" i="3"/>
  <c r="F87" i="3"/>
  <c r="E87" i="3"/>
  <c r="H86" i="3"/>
  <c r="G86" i="3"/>
  <c r="F86" i="3"/>
  <c r="E86" i="3"/>
  <c r="H85" i="3"/>
  <c r="G85" i="3"/>
  <c r="F85" i="3"/>
  <c r="E85" i="3"/>
  <c r="H84" i="3"/>
  <c r="G84" i="3"/>
  <c r="F84" i="3"/>
  <c r="E84" i="3"/>
  <c r="H83" i="3"/>
  <c r="G83" i="3"/>
  <c r="F83" i="3"/>
  <c r="E83" i="3"/>
  <c r="H82" i="3"/>
  <c r="G82" i="3"/>
  <c r="F82" i="3"/>
  <c r="E82" i="3"/>
  <c r="H81" i="3"/>
  <c r="G81" i="3"/>
  <c r="F81" i="3"/>
  <c r="E81" i="3"/>
  <c r="H80" i="3"/>
  <c r="G80" i="3"/>
  <c r="F80" i="3"/>
  <c r="E80" i="3"/>
  <c r="H79" i="3"/>
  <c r="G79" i="3"/>
  <c r="F79" i="3"/>
  <c r="E79" i="3"/>
  <c r="H78" i="3"/>
  <c r="G78" i="3"/>
  <c r="F78" i="3"/>
  <c r="E78" i="3"/>
  <c r="H77" i="3"/>
  <c r="G77" i="3"/>
  <c r="F77" i="3"/>
  <c r="E77" i="3"/>
  <c r="H76" i="3"/>
  <c r="G76" i="3"/>
  <c r="F76" i="3"/>
  <c r="E76" i="3"/>
  <c r="H75" i="3"/>
  <c r="G75" i="3"/>
  <c r="F75" i="3"/>
  <c r="E75" i="3"/>
  <c r="H74" i="3"/>
  <c r="G74" i="3"/>
  <c r="F74" i="3"/>
  <c r="E74" i="3"/>
  <c r="H73" i="3"/>
  <c r="G73" i="3"/>
  <c r="F73" i="3"/>
  <c r="E73" i="3"/>
  <c r="H72" i="3"/>
  <c r="G72" i="3"/>
  <c r="F72" i="3"/>
  <c r="E72" i="3"/>
  <c r="H71" i="3"/>
  <c r="G71" i="3"/>
  <c r="F71" i="3"/>
  <c r="E71" i="3"/>
  <c r="H70" i="3"/>
  <c r="G70" i="3"/>
  <c r="F70" i="3"/>
  <c r="E70" i="3"/>
  <c r="H69" i="3"/>
  <c r="G69" i="3"/>
  <c r="F69" i="3"/>
  <c r="E69" i="3"/>
  <c r="H68" i="3"/>
  <c r="G68" i="3"/>
  <c r="F68" i="3"/>
  <c r="E68" i="3"/>
  <c r="O19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I16" i="3"/>
  <c r="H16" i="3"/>
  <c r="G16" i="3"/>
  <c r="F16" i="3"/>
  <c r="E16" i="3"/>
  <c r="D16" i="3"/>
  <c r="C16" i="3"/>
  <c r="I15" i="3"/>
  <c r="H15" i="3"/>
  <c r="G15" i="3"/>
  <c r="F15" i="3"/>
  <c r="E15" i="3"/>
  <c r="D15" i="3"/>
  <c r="C15" i="3"/>
  <c r="I14" i="3"/>
  <c r="H14" i="3"/>
  <c r="G14" i="3"/>
  <c r="F14" i="3"/>
  <c r="E14" i="3"/>
  <c r="D14" i="3"/>
  <c r="C14" i="3"/>
  <c r="I13" i="3"/>
  <c r="H13" i="3"/>
  <c r="G13" i="3"/>
  <c r="F13" i="3"/>
  <c r="E13" i="3"/>
  <c r="D13" i="3"/>
  <c r="C13" i="3"/>
  <c r="I12" i="3"/>
  <c r="H12" i="3"/>
  <c r="G12" i="3"/>
  <c r="F12" i="3"/>
  <c r="E12" i="3"/>
  <c r="D12" i="3"/>
  <c r="C12" i="3"/>
  <c r="D8" i="3"/>
  <c r="D7" i="3"/>
  <c r="D6" i="3"/>
  <c r="B2" i="3"/>
  <c r="AO10" i="2"/>
  <c r="AO11" i="2"/>
  <c r="AO12" i="2"/>
  <c r="AO13" i="2"/>
  <c r="AO14" i="2"/>
  <c r="AO15" i="2"/>
  <c r="AO16" i="2"/>
  <c r="AO17" i="2"/>
  <c r="AO18" i="2"/>
  <c r="AO19" i="2"/>
  <c r="AO20" i="2"/>
  <c r="AO21" i="2"/>
  <c r="AO22" i="2"/>
  <c r="AO23" i="2"/>
  <c r="AO24" i="2"/>
  <c r="AO25" i="2"/>
  <c r="AO26" i="2"/>
  <c r="AO27" i="2"/>
  <c r="AO28" i="2"/>
  <c r="AO29" i="2"/>
  <c r="AO30" i="2"/>
  <c r="AO31" i="2"/>
  <c r="AO32" i="2"/>
  <c r="AO33" i="2"/>
  <c r="AO34" i="2"/>
  <c r="AO35" i="2"/>
  <c r="AO36" i="2"/>
  <c r="AO37" i="2"/>
  <c r="AO38" i="2"/>
  <c r="AO39" i="2"/>
  <c r="AO40" i="2"/>
  <c r="AO41" i="2"/>
  <c r="AO42" i="2"/>
  <c r="AO43" i="2"/>
  <c r="AO44" i="2"/>
  <c r="AO45" i="2"/>
  <c r="AO46" i="2"/>
  <c r="AO47" i="2"/>
  <c r="AO48" i="2"/>
  <c r="AO49" i="2"/>
  <c r="AO50" i="2"/>
  <c r="AO51" i="2"/>
  <c r="AO52" i="2"/>
  <c r="AO53" i="2"/>
  <c r="AO54" i="2"/>
  <c r="AN10" i="2"/>
  <c r="AN11" i="2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N25" i="2"/>
  <c r="AN26" i="2"/>
  <c r="AN27" i="2"/>
  <c r="AN28" i="2"/>
  <c r="AN29" i="2"/>
  <c r="AN30" i="2"/>
  <c r="AN31" i="2"/>
  <c r="AN32" i="2"/>
  <c r="AN33" i="2"/>
  <c r="AN34" i="2"/>
  <c r="AN35" i="2"/>
  <c r="AN36" i="2"/>
  <c r="AN37" i="2"/>
  <c r="AN38" i="2"/>
  <c r="AN39" i="2"/>
  <c r="AN40" i="2"/>
  <c r="AN41" i="2"/>
  <c r="AN42" i="2"/>
  <c r="AN43" i="2"/>
  <c r="AN44" i="2"/>
  <c r="AN45" i="2"/>
  <c r="AN46" i="2"/>
  <c r="AN47" i="2"/>
  <c r="AN48" i="2"/>
  <c r="AN49" i="2"/>
  <c r="AN50" i="2"/>
  <c r="AN51" i="2"/>
  <c r="AN52" i="2"/>
  <c r="AN53" i="2"/>
  <c r="AN54" i="2"/>
  <c r="AM10" i="2"/>
  <c r="AM11" i="2"/>
  <c r="AM12" i="2"/>
  <c r="AM13" i="2"/>
  <c r="AM14" i="2"/>
  <c r="AM15" i="2"/>
  <c r="AM16" i="2"/>
  <c r="AM17" i="2"/>
  <c r="AM18" i="2"/>
  <c r="AM19" i="2"/>
  <c r="AM20" i="2"/>
  <c r="AM21" i="2"/>
  <c r="AM22" i="2"/>
  <c r="AM23" i="2"/>
  <c r="AM24" i="2"/>
  <c r="AM25" i="2"/>
  <c r="AM26" i="2"/>
  <c r="AM27" i="2"/>
  <c r="AM28" i="2"/>
  <c r="AM29" i="2"/>
  <c r="AM30" i="2"/>
  <c r="AM31" i="2"/>
  <c r="AM32" i="2"/>
  <c r="AM33" i="2"/>
  <c r="AM34" i="2"/>
  <c r="AM35" i="2"/>
  <c r="AM36" i="2"/>
  <c r="AM37" i="2"/>
  <c r="AM38" i="2"/>
  <c r="AM39" i="2"/>
  <c r="AM40" i="2"/>
  <c r="AM41" i="2"/>
  <c r="AM42" i="2"/>
  <c r="AM43" i="2"/>
  <c r="AM44" i="2"/>
  <c r="AM45" i="2"/>
  <c r="AM46" i="2"/>
  <c r="AM47" i="2"/>
  <c r="AM48" i="2"/>
  <c r="AM49" i="2"/>
  <c r="AM50" i="2"/>
  <c r="AM51" i="2"/>
  <c r="AM52" i="2"/>
  <c r="AM53" i="2"/>
  <c r="AM54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30" i="2"/>
  <c r="AL31" i="2"/>
  <c r="AL32" i="2"/>
  <c r="AL33" i="2"/>
  <c r="AL34" i="2"/>
  <c r="AL35" i="2"/>
  <c r="AL36" i="2"/>
  <c r="AL37" i="2"/>
  <c r="AL38" i="2"/>
  <c r="AL39" i="2"/>
  <c r="AL40" i="2"/>
  <c r="AL41" i="2"/>
  <c r="AL42" i="2"/>
  <c r="AL43" i="2"/>
  <c r="AL44" i="2"/>
  <c r="AL45" i="2"/>
  <c r="AL46" i="2"/>
  <c r="AL47" i="2"/>
  <c r="AL48" i="2"/>
  <c r="AL49" i="2"/>
  <c r="AL50" i="2"/>
  <c r="AL51" i="2"/>
  <c r="AL52" i="2"/>
  <c r="AL53" i="2"/>
  <c r="AL54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K25" i="2"/>
  <c r="AK26" i="2"/>
  <c r="AK27" i="2"/>
  <c r="AK28" i="2"/>
  <c r="AK29" i="2"/>
  <c r="AK30" i="2"/>
  <c r="AK31" i="2"/>
  <c r="AK32" i="2"/>
  <c r="AK33" i="2"/>
  <c r="AK34" i="2"/>
  <c r="AK35" i="2"/>
  <c r="AK36" i="2"/>
  <c r="AK37" i="2"/>
  <c r="AK38" i="2"/>
  <c r="AK39" i="2"/>
  <c r="AK40" i="2"/>
  <c r="AK41" i="2"/>
  <c r="AK42" i="2"/>
  <c r="AK43" i="2"/>
  <c r="AK44" i="2"/>
  <c r="AK45" i="2"/>
  <c r="AK46" i="2"/>
  <c r="AK47" i="2"/>
  <c r="AK48" i="2"/>
  <c r="AK49" i="2"/>
  <c r="AK50" i="2"/>
  <c r="AK51" i="2"/>
  <c r="AK52" i="2"/>
  <c r="AK53" i="2"/>
  <c r="AK54" i="2"/>
  <c r="AJ10" i="2"/>
  <c r="AJ11" i="2"/>
  <c r="AJ12" i="2"/>
  <c r="AJ13" i="2"/>
  <c r="AJ14" i="2"/>
  <c r="AJ15" i="2"/>
  <c r="AJ16" i="2"/>
  <c r="AJ17" i="2"/>
  <c r="AJ18" i="2"/>
  <c r="AJ19" i="2"/>
  <c r="AJ20" i="2"/>
  <c r="AJ21" i="2"/>
  <c r="AJ22" i="2"/>
  <c r="AJ23" i="2"/>
  <c r="AJ24" i="2"/>
  <c r="AJ25" i="2"/>
  <c r="AJ26" i="2"/>
  <c r="AJ27" i="2"/>
  <c r="AJ28" i="2"/>
  <c r="AJ29" i="2"/>
  <c r="AJ30" i="2"/>
  <c r="AJ31" i="2"/>
  <c r="AJ32" i="2"/>
  <c r="AJ33" i="2"/>
  <c r="AJ34" i="2"/>
  <c r="AJ35" i="2"/>
  <c r="AJ36" i="2"/>
  <c r="AJ37" i="2"/>
  <c r="AJ38" i="2"/>
  <c r="AJ39" i="2"/>
  <c r="AJ40" i="2"/>
  <c r="AJ41" i="2"/>
  <c r="AJ42" i="2"/>
  <c r="AJ43" i="2"/>
  <c r="AJ44" i="2"/>
  <c r="AJ45" i="2"/>
  <c r="AJ46" i="2"/>
  <c r="AJ47" i="2"/>
  <c r="AJ48" i="2"/>
  <c r="AJ49" i="2"/>
  <c r="AJ50" i="2"/>
  <c r="AJ51" i="2"/>
  <c r="AJ52" i="2"/>
  <c r="AJ53" i="2"/>
  <c r="AJ54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I25" i="2"/>
  <c r="AI26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I39" i="2"/>
  <c r="AI40" i="2"/>
  <c r="AI41" i="2"/>
  <c r="AI42" i="2"/>
  <c r="AI43" i="2"/>
  <c r="AI44" i="2"/>
  <c r="AI45" i="2"/>
  <c r="AI46" i="2"/>
  <c r="AI47" i="2"/>
  <c r="AI48" i="2"/>
  <c r="AI49" i="2"/>
  <c r="AI50" i="2"/>
  <c r="AI51" i="2"/>
  <c r="AI52" i="2"/>
  <c r="AI53" i="2"/>
  <c r="AI54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H41" i="2"/>
  <c r="AH42" i="2"/>
  <c r="AH43" i="2"/>
  <c r="AH44" i="2"/>
  <c r="AH45" i="2"/>
  <c r="AH46" i="2"/>
  <c r="AH47" i="2"/>
  <c r="AH48" i="2"/>
  <c r="AH49" i="2"/>
  <c r="AH50" i="2"/>
  <c r="AH51" i="2"/>
  <c r="AH52" i="2"/>
  <c r="AH53" i="2"/>
  <c r="AH54" i="2"/>
  <c r="AG10" i="2"/>
  <c r="AG11" i="2"/>
  <c r="AG12" i="2"/>
  <c r="AG13" i="2"/>
  <c r="AG14" i="2"/>
  <c r="AG15" i="2"/>
  <c r="AG16" i="2"/>
  <c r="AG17" i="2"/>
  <c r="AG18" i="2"/>
  <c r="AG19" i="2"/>
  <c r="AG20" i="2"/>
  <c r="AG21" i="2"/>
  <c r="AG22" i="2"/>
  <c r="AG23" i="2"/>
  <c r="AG24" i="2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AG38" i="2"/>
  <c r="AG39" i="2"/>
  <c r="AG40" i="2"/>
  <c r="AG41" i="2"/>
  <c r="AG42" i="2"/>
  <c r="AG43" i="2"/>
  <c r="AG44" i="2"/>
  <c r="AG45" i="2"/>
  <c r="AG46" i="2"/>
  <c r="AG47" i="2"/>
  <c r="AG48" i="2"/>
  <c r="AG49" i="2"/>
  <c r="AG50" i="2"/>
  <c r="AG51" i="2"/>
  <c r="AG52" i="2"/>
  <c r="AG53" i="2"/>
  <c r="AG54" i="2"/>
  <c r="AF10" i="2"/>
  <c r="AF11" i="2"/>
  <c r="AF12" i="2"/>
  <c r="AF13" i="2"/>
  <c r="AF14" i="2"/>
  <c r="AF15" i="2"/>
  <c r="AF16" i="2"/>
  <c r="AF17" i="2"/>
  <c r="AF18" i="2"/>
  <c r="AF19" i="2"/>
  <c r="AF20" i="2"/>
  <c r="AF21" i="2"/>
  <c r="AF22" i="2"/>
  <c r="AF23" i="2"/>
  <c r="AF24" i="2"/>
  <c r="AF25" i="2"/>
  <c r="AF26" i="2"/>
  <c r="AF27" i="2"/>
  <c r="AF28" i="2"/>
  <c r="AF29" i="2"/>
  <c r="AF30" i="2"/>
  <c r="AF31" i="2"/>
  <c r="AF32" i="2"/>
  <c r="AF33" i="2"/>
  <c r="AF34" i="2"/>
  <c r="AF35" i="2"/>
  <c r="AF36" i="2"/>
  <c r="AF37" i="2"/>
  <c r="AF38" i="2"/>
  <c r="AF39" i="2"/>
  <c r="AF40" i="2"/>
  <c r="AF41" i="2"/>
  <c r="AF42" i="2"/>
  <c r="AF43" i="2"/>
  <c r="AF44" i="2"/>
  <c r="AF45" i="2"/>
  <c r="AF46" i="2"/>
  <c r="AF47" i="2"/>
  <c r="AF48" i="2"/>
  <c r="AF49" i="2"/>
  <c r="AF50" i="2"/>
  <c r="AF51" i="2"/>
  <c r="AF52" i="2"/>
  <c r="AF53" i="2"/>
  <c r="AF54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</calcChain>
</file>

<file path=xl/sharedStrings.xml><?xml version="1.0" encoding="utf-8"?>
<sst xmlns="http://schemas.openxmlformats.org/spreadsheetml/2006/main" count="252" uniqueCount="133">
  <si>
    <t>REGISTRO DE RESULTADOS · EJERCICIOS INTEGRADORES DEL APRENDIZAJE (EIA)</t>
  </si>
  <si>
    <t>Fase 5 · 5.° grado de Primaria · Captura 0, 1, 2 o 3 en cada criterio, como lo asignaste con la rúbrica · Material gratuito de Planeaciones C&amp;X</t>
  </si>
  <si>
    <t>Escuela:</t>
  </si>
  <si>
    <t>Docente:</t>
  </si>
  <si>
    <t>CCT:</t>
  </si>
  <si>
    <t>Grupo:</t>
  </si>
  <si>
    <t>N.° de lista</t>
  </si>
  <si>
    <t>Nombre del estudiante</t>
  </si>
  <si>
    <t>RESULTADO DEL ALUMNO</t>
  </si>
  <si>
    <t>Puntos (de 75)</t>
  </si>
  <si>
    <t>Promedio (0 a 3)</t>
  </si>
  <si>
    <t>Nivel</t>
  </si>
  <si>
    <t>EIA 1 · Somos lo que comemos</t>
  </si>
  <si>
    <t>EIA 2 · Actuemos contra la violencia infantil y la inequidad de género</t>
  </si>
  <si>
    <t>De lo humano y lo com.</t>
  </si>
  <si>
    <t>C1 · A1</t>
  </si>
  <si>
    <t>Identificación de causas de una mala alimentación</t>
  </si>
  <si>
    <t>C1 · B1</t>
  </si>
  <si>
    <t>Propuesta de ideas para elaborar una estrategia</t>
  </si>
  <si>
    <t>C1 · B2</t>
  </si>
  <si>
    <t>Viabilidad de aplicación de la estrategia</t>
  </si>
  <si>
    <t>Ética, nat. y soc.</t>
  </si>
  <si>
    <t>C2 · A1</t>
  </si>
  <si>
    <t>Identificación de beneficios del solar maya a la alimentación de la familia y la comunidad</t>
  </si>
  <si>
    <t>C2 · B1</t>
  </si>
  <si>
    <t>Identificación de beneficios del solar maya al ambiente</t>
  </si>
  <si>
    <t>C2 · C1</t>
  </si>
  <si>
    <t>Ejemplificación de acciones para producir alimentos sin dañar el ambiente</t>
  </si>
  <si>
    <t>Saberes y p. científico</t>
  </si>
  <si>
    <t>C3 · A1</t>
  </si>
  <si>
    <t>Uso del algoritmo de la multiplicación</t>
  </si>
  <si>
    <t>C3 · B1</t>
  </si>
  <si>
    <t>Correspondencia de datos</t>
  </si>
  <si>
    <t>Lenguajes</t>
  </si>
  <si>
    <t>C4 · A1</t>
  </si>
  <si>
    <t>Estructura de la estrategia</t>
  </si>
  <si>
    <t>C4 · B1</t>
  </si>
  <si>
    <t>Importancia del orden en un proceso</t>
  </si>
  <si>
    <t>Importancia de las diferencias entre los cuerpos de las personas</t>
  </si>
  <si>
    <t>Descripción de lo que haría ante el acoso a un amigo con discapacidad</t>
  </si>
  <si>
    <t>C1 · C1</t>
  </si>
  <si>
    <t>Identificación de cambios físicos</t>
  </si>
  <si>
    <t>C1 · C2</t>
  </si>
  <si>
    <t>Proyección hacia el futuro</t>
  </si>
  <si>
    <t>C1 · C3</t>
  </si>
  <si>
    <t>Dibujo de las etapas de la vida</t>
  </si>
  <si>
    <t>Identificación del problema planteado</t>
  </si>
  <si>
    <t>Juicio sobre acciones justas e injustas</t>
  </si>
  <si>
    <t>Toma de postura</t>
  </si>
  <si>
    <t>C2 · D1</t>
  </si>
  <si>
    <t>Juicio sobre la distribución de actividades en la comunidad</t>
  </si>
  <si>
    <t>Comprensión de textos</t>
  </si>
  <si>
    <t>C3 · A2</t>
  </si>
  <si>
    <t>Reconocimiento de problemas y sus consecuencias</t>
  </si>
  <si>
    <t>Identificación de problemas locales</t>
  </si>
  <si>
    <t>C3 · C1</t>
  </si>
  <si>
    <t>Elaboración de una carta</t>
  </si>
  <si>
    <t>Identificación de fuentes para reconocer situaciones de maltrato</t>
  </si>
  <si>
    <t>Identificación de fuentes para la prevención, denuncia y solicitud de apoyo</t>
  </si>
  <si>
    <t>RESULTADOS (se calculan solos)</t>
  </si>
  <si>
    <t>Promedio</t>
  </si>
  <si>
    <t>Saberes y pensamiento científico</t>
  </si>
  <si>
    <t>Ética, naturaleza y sociedades</t>
  </si>
  <si>
    <t>De lo humano y lo comunitario</t>
  </si>
  <si>
    <t>General (todos los campos)</t>
  </si>
  <si>
    <t>RESULTADOS DEL GRUPO · EJERCICIOS INTEGRADORES DEL APRENDIZAJE · 5.° GRADO</t>
  </si>
  <si>
    <t>¿Cómo se decide el nivel? (promedio de las valoraciones de 0 a 3)</t>
  </si>
  <si>
    <t>Desde</t>
  </si>
  <si>
    <t>Qué significa</t>
  </si>
  <si>
    <t>Nivel esperado</t>
  </si>
  <si>
    <t>En desarrollo</t>
  </si>
  <si>
    <t>Requiere apoyo</t>
  </si>
  <si>
    <t>Puedes cambiar los límites en las celdas amarillas de la columna Desde.</t>
  </si>
  <si>
    <t>Campo formativo</t>
  </si>
  <si>
    <t>Alumnos evaluados</t>
  </si>
  <si>
    <t>% esperado</t>
  </si>
  <si>
    <t>% en desarrollo</t>
  </si>
  <si>
    <t>% requiere apoyo</t>
  </si>
  <si>
    <t>Resultado de cada alumno</t>
  </si>
  <si>
    <t>Nivel general</t>
  </si>
  <si>
    <t>Esperado</t>
  </si>
  <si>
    <t>Resultados por criterio de valoración</t>
  </si>
  <si>
    <t>Criterio de valoración</t>
  </si>
  <si>
    <t>EIA · consigna · inciso</t>
  </si>
  <si>
    <t>Nivel esperado (3)</t>
  </si>
  <si>
    <t>En desarrollo (2)</t>
  </si>
  <si>
    <t>Requiere apoyo (0 y 1)</t>
  </si>
  <si>
    <t>EIA 1 · C1 · A1</t>
  </si>
  <si>
    <t>EIA 1 · C1 · B1</t>
  </si>
  <si>
    <t>EIA 1 · C1 · B2</t>
  </si>
  <si>
    <t>EIA 1 · C2 · A1</t>
  </si>
  <si>
    <t>EIA 1 · C2 · B1</t>
  </si>
  <si>
    <t>EIA 1 · C2 · C1</t>
  </si>
  <si>
    <t>EIA 1 · C3 · A1</t>
  </si>
  <si>
    <t>EIA 1 · C3 · B1</t>
  </si>
  <si>
    <t>EIA 1 · C4 · A1</t>
  </si>
  <si>
    <t>EIA 1 · C4 · B1</t>
  </si>
  <si>
    <t>EIA 2 · C1 · A1</t>
  </si>
  <si>
    <t>EIA 2 · C1 · B1</t>
  </si>
  <si>
    <t>EIA 2 · C1 · C1</t>
  </si>
  <si>
    <t>EIA 2 · C1 · C2</t>
  </si>
  <si>
    <t>EIA 2 · C1 · C3</t>
  </si>
  <si>
    <t>EIA 2 · C2 · A1</t>
  </si>
  <si>
    <t>EIA 2 · C2 · B1</t>
  </si>
  <si>
    <t>EIA 2 · C2 · C1</t>
  </si>
  <si>
    <t>EIA 2 · C2 · D1</t>
  </si>
  <si>
    <t>EIA 2 · C3 · A1</t>
  </si>
  <si>
    <t>EIA 2 · C3 · A2</t>
  </si>
  <si>
    <t>EIA 2 · C3 · B1</t>
  </si>
  <si>
    <t>EIA 2 · C3 · C1</t>
  </si>
  <si>
    <t>EIA 2 · C4 · A1</t>
  </si>
  <si>
    <t>EIA 2 · C4 · B1</t>
  </si>
  <si>
    <t>Registro y gráfica de los Ejercicios Integradores del Aprendizaje (EIA)</t>
  </si>
  <si>
    <t>5.° grado de Primaria · Fase 5 · Material gratuito de Planeaciones C&amp;X</t>
  </si>
  <si>
    <t>Qué es este archivo</t>
  </si>
  <si>
    <t>Los EIA de la SEP se valoran con rúbricas: cada criterio de valoración recibe 0, 1, 2 o 3. Aquí capturas esas valoraciones y el archivo te calcula el nivel de cada alumno por campo formativo y te arma las gráficas del grupo.</t>
  </si>
  <si>
    <t>En 5.° grado son 25 criterios de valoración en dos ejercicios: EIA 1 «Somos lo que comemos» (10 criterios) y EIA 2 «Actuemos contra la violencia infantil y la inequidad de género» (15 criterios).</t>
  </si>
  <si>
    <t>Cómo se usa</t>
  </si>
  <si>
    <t>1. En la hoja Registro escribe los datos de tu escuela y tu grupo, y la lista de tus alumnos (hay lugar para 45).</t>
  </si>
  <si>
    <t>2. Captura la valoración de cada criterio tal como la asignaste con la rúbrica: 0, 1, 2 o 3. El archivo no deja escribir otro número.</t>
  </si>
  <si>
    <t>3. Junto al nombre de cada alumno aparecen solos sus puntos, su promedio y su nivel (verde, amarillo o rojo). Más a la derecha está su nivel en cada campo formativo. Si a un alumno le falta un criterio, la celda vacía se pinta de naranja.</t>
  </si>
  <si>
    <t>4. En Resultados están las tablas. Cada gráfica tiene su propia hoja (Gráfica por campo, por alumno y por criterio) y se imprime a página completa. Para imprimir la lista del grupo con su nivel, usa la hoja Imprimir lista: sale en tamaño carta y sólo hasta el último alumno.</t>
  </si>
  <si>
    <t>Qué significa cada color</t>
  </si>
  <si>
    <t>Verde · Nivel esperado: promedio de 2.5 a 3. La mayoría de sus criterios están en 3 (Aprendizaje desarrollado).</t>
  </si>
  <si>
    <t>Amarillo · En desarrollo: promedio de 1.5 a menos de 2.5. Predomina el 2 (En proceso de desarrollo).</t>
  </si>
  <si>
    <t>Rojo · Requiere apoyo: promedio menor a 1.5. Predominan el 1 (Requiere apoyo) y el 0 (Sin evidencias).</t>
  </si>
  <si>
    <t>Los límites se pueden cambiar en la hoja Resultados, en las celdas amarillas.</t>
  </si>
  <si>
    <t>Importante</t>
  </si>
  <si>
    <t>Este archivo es de apoyo para el docente: no sustituye al Formato para el Registro de Valoraciones (FRV). Las valoraciones oficiales se capturan en el FRV y la dirección las carga al SiRVER (ejerciciosintegradores.sep.gob.mx). El reporte del SiRVER usa cuatro niveles y su propio cálculo; aquí el 0 y el 1 se juntan en «Requiere apoyo».</t>
  </si>
  <si>
    <t>Las columnas de criterios están en el mismo orden que el FRV oficial, así puedes copiar tus valoraciones de un archivo al otro sin reacomodar nada.</t>
  </si>
  <si>
    <t>Fuente de los criterios: Estructura de los Ejercicios Integradores del Aprendizaje 2026 y FRV de la SEP.</t>
  </si>
  <si>
    <t>RESULTADOS DE LOS EIA · 5.° GRADO DE PRIMARIA</t>
  </si>
  <si>
    <t>N.°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</si>
</sst>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#"/>
    <numFmt numFmtId="165" formatCode=";;;"/>
  </numFmts>
  <fonts count="20" x14ac:knownFonts="1">
    <font>
      <sz val="11"/>
      <color theme="1"/>
      <name val="Calibri"/>
      <family val="2"/>
      <scheme val="minor"/>
    </font>
    <font>
      <sz val="10"/>
      <color rgb="FF1F2D33"/>
      <name val="Calibri"/>
      <family val="2"/>
      <scheme val="minor"/>
    </font>
    <font>
      <b/>
      <sz val="15"/>
      <color rgb="FFFFFFFF"/>
      <name val="Calibri"/>
      <family val="2"/>
      <scheme val="minor"/>
    </font>
    <font>
      <i/>
      <sz val="10"/>
      <color rgb="FF4A5A61"/>
      <name val="Calibri"/>
      <family val="2"/>
      <scheme val="minor"/>
    </font>
    <font>
      <b/>
      <sz val="10"/>
      <color rgb="FF1F2D33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color rgb="FF1F2D33"/>
      <name val="Calibri"/>
      <family val="2"/>
      <scheme val="minor"/>
    </font>
    <font>
      <sz val="11"/>
      <color rgb="FF1F2D33"/>
      <name val="Calibri"/>
      <family val="2"/>
      <scheme val="minor"/>
    </font>
    <font>
      <b/>
      <sz val="11"/>
      <color rgb="FF1F2D33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0"/>
      <color rgb="FF4A5A61"/>
      <name val="Calibri"/>
      <family val="2"/>
      <scheme val="minor"/>
    </font>
    <font>
      <i/>
      <sz val="10"/>
      <color rgb="FF607D8B"/>
      <name val="Calibri"/>
      <family val="2"/>
      <scheme val="minor"/>
    </font>
    <font>
      <b/>
      <sz val="12"/>
      <color rgb="FF1F2D33"/>
      <name val="Calibri"/>
      <family val="2"/>
      <scheme val="minor"/>
    </font>
    <font>
      <sz val="9"/>
      <color rgb="FF1F2D33"/>
      <name val="Calibri"/>
      <family val="2"/>
      <scheme val="minor"/>
    </font>
    <font>
      <b/>
      <sz val="18"/>
      <color rgb="FF1A3A4A"/>
      <name val="Calibri"/>
      <family val="2"/>
      <scheme val="minor"/>
    </font>
    <font>
      <i/>
      <sz val="11"/>
      <color rgb="FF607D8B"/>
      <name val="Calibri"/>
      <family val="2"/>
      <scheme val="minor"/>
    </font>
    <font>
      <b/>
      <sz val="12"/>
      <color rgb="FF1A3A4A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4A5A6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A3A4A"/>
        <bgColor indexed="64"/>
      </patternFill>
    </fill>
    <fill>
      <patternFill patternType="solid">
        <fgColor rgb="FFFFFBE6"/>
        <bgColor indexed="64"/>
      </patternFill>
    </fill>
    <fill>
      <patternFill patternType="solid">
        <fgColor rgb="FF0F6E4A"/>
        <bgColor indexed="64"/>
      </patternFill>
    </fill>
    <fill>
      <patternFill patternType="solid">
        <fgColor rgb="FFDDF1E4"/>
        <bgColor indexed="64"/>
      </patternFill>
    </fill>
    <fill>
      <patternFill patternType="solid">
        <fgColor rgb="FF455A64"/>
        <bgColor indexed="64"/>
      </patternFill>
    </fill>
    <fill>
      <patternFill patternType="solid">
        <fgColor rgb="FFE3EEF2"/>
        <bgColor indexed="64"/>
      </patternFill>
    </fill>
    <fill>
      <patternFill patternType="solid">
        <fgColor rgb="FF795548"/>
        <bgColor indexed="64"/>
      </patternFill>
    </fill>
    <fill>
      <patternFill patternType="solid">
        <fgColor rgb="FF1565C0"/>
        <bgColor indexed="64"/>
      </patternFill>
    </fill>
    <fill>
      <patternFill patternType="solid">
        <fgColor rgb="FF7B1FA2"/>
        <bgColor indexed="64"/>
      </patternFill>
    </fill>
    <fill>
      <patternFill patternType="solid">
        <fgColor rgb="FFF4F6F7"/>
        <bgColor indexed="64"/>
      </patternFill>
    </fill>
    <fill>
      <patternFill patternType="solid">
        <fgColor rgb="FFFAFBFC"/>
        <bgColor indexed="64"/>
      </patternFill>
    </fill>
    <fill>
      <patternFill patternType="solid">
        <fgColor rgb="FF2E9E4F"/>
        <bgColor indexed="64"/>
      </patternFill>
    </fill>
    <fill>
      <patternFill patternType="solid">
        <fgColor rgb="FFF2C230"/>
        <bgColor indexed="64"/>
      </patternFill>
    </fill>
    <fill>
      <patternFill patternType="solid">
        <fgColor rgb="FFD645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B0BEC5"/>
      </bottom>
      <diagonal/>
    </border>
    <border>
      <left/>
      <right/>
      <top style="thin">
        <color rgb="FFB0BEC5"/>
      </top>
      <bottom style="thin">
        <color rgb="FFB0BEC5"/>
      </bottom>
      <diagonal/>
    </border>
    <border>
      <left style="thin">
        <color rgb="FFCFD8DC"/>
      </left>
      <right style="thin">
        <color rgb="FFCFD8DC"/>
      </right>
      <top style="thin">
        <color rgb="FFCFD8DC"/>
      </top>
      <bottom style="thin">
        <color rgb="FFCFD8D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0BEC5"/>
      </left>
      <right style="thin">
        <color rgb="FFB0BEC5"/>
      </right>
      <top style="thin">
        <color rgb="FFB0BEC5"/>
      </top>
      <bottom style="thin">
        <color rgb="FFB0BEC5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3" borderId="0" xfId="0" applyFont="1" applyFill="1" applyBorder="1"/>
    <xf numFmtId="0" fontId="1" fillId="3" borderId="2" xfId="0" applyFont="1" applyFill="1" applyBorder="1"/>
    <xf numFmtId="0" fontId="1" fillId="0" borderId="3" xfId="0" applyFont="1" applyFill="1" applyBorder="1"/>
    <xf numFmtId="0" fontId="4" fillId="0" borderId="3" xfId="0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3" xfId="0" applyFont="1" applyFill="1" applyBorder="1"/>
    <xf numFmtId="0" fontId="9" fillId="0" borderId="3" xfId="0" applyFont="1" applyFill="1" applyBorder="1" applyAlignment="1">
      <alignment horizontal="center"/>
    </xf>
    <xf numFmtId="2" fontId="1" fillId="12" borderId="3" xfId="0" applyNumberFormat="1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/>
    </xf>
    <xf numFmtId="0" fontId="10" fillId="2" borderId="0" xfId="0" applyFont="1" applyFill="1"/>
    <xf numFmtId="0" fontId="11" fillId="0" borderId="0" xfId="0" applyFont="1"/>
    <xf numFmtId="0" fontId="12" fillId="0" borderId="0" xfId="0" applyFont="1"/>
    <xf numFmtId="0" fontId="4" fillId="7" borderId="3" xfId="0" applyFont="1" applyFill="1" applyBorder="1"/>
    <xf numFmtId="0" fontId="4" fillId="7" borderId="3" xfId="0" applyFont="1" applyFill="1" applyBorder="1"/>
    <xf numFmtId="0" fontId="5" fillId="13" borderId="3" xfId="0" applyFont="1" applyFill="1" applyBorder="1"/>
    <xf numFmtId="164" fontId="1" fillId="3" borderId="3" xfId="0" applyNumberFormat="1" applyFont="1" applyFill="1" applyBorder="1" applyAlignment="1">
      <alignment horizontal="center"/>
    </xf>
    <xf numFmtId="0" fontId="1" fillId="0" borderId="3" xfId="0" applyFont="1" applyBorder="1"/>
    <xf numFmtId="0" fontId="4" fillId="14" borderId="3" xfId="0" applyFont="1" applyFill="1" applyBorder="1"/>
    <xf numFmtId="0" fontId="5" fillId="15" borderId="3" xfId="0" applyFont="1" applyFill="1" applyBorder="1"/>
    <xf numFmtId="165" fontId="1" fillId="0" borderId="3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9" fontId="1" fillId="0" borderId="3" xfId="0" applyNumberFormat="1" applyFont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9" fontId="4" fillId="7" borderId="3" xfId="0" applyNumberFormat="1" applyFont="1" applyFill="1" applyBorder="1" applyAlignment="1">
      <alignment horizontal="center"/>
    </xf>
    <xf numFmtId="0" fontId="5" fillId="13" borderId="3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13" fillId="0" borderId="0" xfId="0" applyFont="1"/>
    <xf numFmtId="2" fontId="1" fillId="0" borderId="3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14" fillId="0" borderId="3" xfId="0" applyFont="1" applyBorder="1" applyAlignment="1">
      <alignment horizontal="center" wrapText="1"/>
    </xf>
    <xf numFmtId="0" fontId="1" fillId="11" borderId="3" xfId="0" applyFont="1" applyFill="1" applyBorder="1" applyAlignment="1">
      <alignment wrapText="1"/>
    </xf>
    <xf numFmtId="0" fontId="14" fillId="11" borderId="3" xfId="0" applyFont="1" applyFill="1" applyBorder="1" applyAlignment="1">
      <alignment horizontal="center" wrapText="1"/>
    </xf>
    <xf numFmtId="0" fontId="1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7" fillId="0" borderId="1" xfId="0" applyFont="1" applyBorder="1" applyAlignment="1">
      <alignment wrapText="1"/>
    </xf>
    <xf numFmtId="0" fontId="18" fillId="13" borderId="0" xfId="0" applyFont="1" applyFill="1" applyAlignment="1">
      <alignment wrapText="1"/>
    </xf>
    <xf numFmtId="0" fontId="9" fillId="14" borderId="0" xfId="0" applyFont="1" applyFill="1" applyAlignment="1">
      <alignment wrapText="1"/>
    </xf>
    <xf numFmtId="0" fontId="18" fillId="15" borderId="0" xfId="0" applyFont="1" applyFill="1" applyAlignment="1">
      <alignment wrapText="1"/>
    </xf>
    <xf numFmtId="0" fontId="8" fillId="0" borderId="0" xfId="0" applyFont="1"/>
    <xf numFmtId="0" fontId="8" fillId="0" borderId="0" xfId="0" applyFont="1"/>
    <xf numFmtId="0" fontId="2" fillId="2" borderId="0" xfId="0" applyFont="1" applyFill="1" applyAlignment="1">
      <alignment horizontal="center"/>
    </xf>
    <xf numFmtId="0" fontId="19" fillId="0" borderId="0" xfId="0" applyFont="1"/>
    <xf numFmtId="0" fontId="18" fillId="2" borderId="0" xfId="0" applyFont="1" applyFill="1" applyAlignment="1">
      <alignment horizontal="center" vertical="center" wrapText="1"/>
    </xf>
    <xf numFmtId="0" fontId="18" fillId="10" borderId="0" xfId="0" applyFont="1" applyFill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vertical="center"/>
    </xf>
    <xf numFmtId="2" fontId="8" fillId="11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8">
    <dxf>
      <font>
        <color rgb="FFFFFFFF"/>
      </font>
      <fill>
        <patternFill>
          <bgColor rgb="FFD64541"/>
        </patternFill>
      </fill>
    </dxf>
    <dxf>
      <font>
        <color rgb="FF1F2D33"/>
      </font>
      <fill>
        <patternFill>
          <bgColor rgb="FFF2C230"/>
        </patternFill>
      </fill>
    </dxf>
    <dxf>
      <font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ont>
        <b/>
        <i val="0"/>
        <color rgb="FFFFFFFF"/>
      </font>
      <fill>
        <patternFill>
          <bgColor rgb="FFD64541"/>
        </patternFill>
      </fill>
    </dxf>
    <dxf>
      <font>
        <b/>
        <i val="0"/>
        <color rgb="FF1F2D33"/>
      </font>
      <fill>
        <patternFill>
          <bgColor rgb="FFF2C230"/>
        </patternFill>
      </fill>
    </dxf>
    <dxf>
      <font>
        <b/>
        <i val="0"/>
        <color rgb="FFFFFFFF"/>
      </font>
      <fill>
        <patternFill>
          <bgColor rgb="FF2E9E4F"/>
        </patternFill>
      </fill>
    </dxf>
    <dxf>
      <fill>
        <patternFill>
          <bgColor rgb="FFF8D7DA"/>
        </patternFill>
      </fill>
    </dxf>
    <dxf>
      <fill>
        <patternFill>
          <bgColor rgb="FFFFF3CD"/>
        </patternFill>
      </fill>
    </dxf>
    <dxf>
      <fill>
        <patternFill>
          <bgColor rgb="FFD4EDDA"/>
        </patternFill>
      </fill>
    </dxf>
    <dxf>
      <fill>
        <patternFill>
          <bgColor rgb="FFFFD8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MX" sz="1600"/>
              <a:t>Nivel de los alumnos por campo formativo · EIA · 5.° grado de Primaria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Resultados!$C$11</c:f>
              <c:strCache>
                <c:ptCount val="1"/>
                <c:pt idx="0">
                  <c:v>Nivel esperado</c:v>
                </c:pt>
              </c:strCache>
            </c:strRef>
          </c:tx>
          <c:spPr>
            <a:solidFill>
              <a:srgbClr val="2E9E4F"/>
            </a:solidFill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Resultados!$B$12:$B$16</c:f>
              <c:strCache>
                <c:ptCount val="5"/>
                <c:pt idx="0">
                  <c:v>Lenguajes</c:v>
                </c:pt>
                <c:pt idx="1">
                  <c:v>Saberes y pensamiento científico</c:v>
                </c:pt>
                <c:pt idx="2">
                  <c:v>Ética, naturaleza y sociedades</c:v>
                </c:pt>
                <c:pt idx="3">
                  <c:v>De lo humano y lo comunitario</c:v>
                </c:pt>
                <c:pt idx="4">
                  <c:v>General (todos los campos)</c:v>
                </c:pt>
              </c:strCache>
            </c:strRef>
          </c:cat>
          <c:val>
            <c:numRef>
              <c:f>Resultados!$C$12:$C$16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D9-4BCE-9A9C-9F9266A5FBF3}"/>
            </c:ext>
          </c:extLst>
        </c:ser>
        <c:ser>
          <c:idx val="1"/>
          <c:order val="1"/>
          <c:tx>
            <c:strRef>
              <c:f>Resultados!$D$11</c:f>
              <c:strCache>
                <c:ptCount val="1"/>
                <c:pt idx="0">
                  <c:v>En desarrollo</c:v>
                </c:pt>
              </c:strCache>
            </c:strRef>
          </c:tx>
          <c:spPr>
            <a:solidFill>
              <a:srgbClr val="F2C230"/>
            </a:solidFill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1F2D33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Resultados!$B$12:$B$16</c:f>
              <c:strCache>
                <c:ptCount val="5"/>
                <c:pt idx="0">
                  <c:v>Lenguajes</c:v>
                </c:pt>
                <c:pt idx="1">
                  <c:v>Saberes y pensamiento científico</c:v>
                </c:pt>
                <c:pt idx="2">
                  <c:v>Ética, naturaleza y sociedades</c:v>
                </c:pt>
                <c:pt idx="3">
                  <c:v>De lo humano y lo comunitario</c:v>
                </c:pt>
                <c:pt idx="4">
                  <c:v>General (todos los campos)</c:v>
                </c:pt>
              </c:strCache>
            </c:strRef>
          </c:cat>
          <c:val>
            <c:numRef>
              <c:f>Resultados!$D$12:$D$16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D9-4BCE-9A9C-9F9266A5FBF3}"/>
            </c:ext>
          </c:extLst>
        </c:ser>
        <c:ser>
          <c:idx val="2"/>
          <c:order val="2"/>
          <c:tx>
            <c:strRef>
              <c:f>Resultados!$E$11</c:f>
              <c:strCache>
                <c:ptCount val="1"/>
                <c:pt idx="0">
                  <c:v>Requiere apoyo</c:v>
                </c:pt>
              </c:strCache>
            </c:strRef>
          </c:tx>
          <c:spPr>
            <a:solidFill>
              <a:srgbClr val="D64541"/>
            </a:solidFill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Resultados!$B$12:$B$16</c:f>
              <c:strCache>
                <c:ptCount val="5"/>
                <c:pt idx="0">
                  <c:v>Lenguajes</c:v>
                </c:pt>
                <c:pt idx="1">
                  <c:v>Saberes y pensamiento científico</c:v>
                </c:pt>
                <c:pt idx="2">
                  <c:v>Ética, naturaleza y sociedades</c:v>
                </c:pt>
                <c:pt idx="3">
                  <c:v>De lo humano y lo comunitario</c:v>
                </c:pt>
                <c:pt idx="4">
                  <c:v>General (todos los campos)</c:v>
                </c:pt>
              </c:strCache>
            </c:strRef>
          </c:cat>
          <c:val>
            <c:numRef>
              <c:f>Resultados!$E$12:$E$16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D9-4BCE-9A9C-9F9266A5FB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778850239"/>
        <c:axId val="1757200943"/>
      </c:barChart>
      <c:catAx>
        <c:axId val="17788502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s-MX"/>
          </a:p>
        </c:txPr>
        <c:crossAx val="1757200943"/>
        <c:crosses val="autoZero"/>
        <c:auto val="1"/>
        <c:lblAlgn val="ctr"/>
        <c:lblOffset val="100"/>
        <c:noMultiLvlLbl val="0"/>
      </c:catAx>
      <c:valAx>
        <c:axId val="1757200943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Número de alumnos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s-MX"/>
          </a:p>
        </c:txPr>
        <c:crossAx val="1778850239"/>
        <c:crosses val="autoZero"/>
        <c:crossBetween val="between"/>
        <c:majorUnit val="5"/>
      </c:valAx>
    </c:plotArea>
    <c:legend>
      <c:legendPos val="b"/>
      <c:overlay val="0"/>
      <c:txPr>
        <a:bodyPr/>
        <a:lstStyle/>
        <a:p>
          <a:pPr>
            <a:defRPr sz="1200"/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MX" sz="1600"/>
              <a:t>Resultado de cada alumno · promedio de sus valoraciones (0 a 3) · 5.° grado</a:t>
            </a:r>
          </a:p>
        </c:rich>
      </c:tx>
      <c:overlay val="0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v>Nivel esperado</c:v>
          </c:tx>
          <c:spPr>
            <a:solidFill>
              <a:srgbClr val="2E9E4F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Resultados!EIA_alumnos</c:f>
              <c:strCache>
                <c:ptCount val="1"/>
                <c:pt idx="0">
                  <c:v> </c:v>
                </c:pt>
              </c:strCache>
            </c:strRef>
          </c:cat>
          <c:val>
            <c:numRef>
              <c:f>Resultados!EIA_esperado</c:f>
              <c:numCache>
                <c:formatCode>General</c:formatCode>
                <c:ptCount val="1"/>
                <c:pt idx="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46-49D3-BEEC-AA46E0DD18E8}"/>
            </c:ext>
          </c:extLst>
        </c:ser>
        <c:ser>
          <c:idx val="1"/>
          <c:order val="1"/>
          <c:tx>
            <c:v>En desarrollo</c:v>
          </c:tx>
          <c:spPr>
            <a:solidFill>
              <a:srgbClr val="F2C230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1F2D33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Resultados!EIA_alumnos</c:f>
              <c:strCache>
                <c:ptCount val="1"/>
                <c:pt idx="0">
                  <c:v> </c:v>
                </c:pt>
              </c:strCache>
            </c:strRef>
          </c:cat>
          <c:val>
            <c:numRef>
              <c:f>Resultados!EIA_desarrollo</c:f>
              <c:numCache>
                <c:formatCode>General</c:formatCode>
                <c:ptCount val="1"/>
                <c:pt idx="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46-49D3-BEEC-AA46E0DD18E8}"/>
            </c:ext>
          </c:extLst>
        </c:ser>
        <c:ser>
          <c:idx val="2"/>
          <c:order val="2"/>
          <c:tx>
            <c:v>Requiere apoyo</c:v>
          </c:tx>
          <c:spPr>
            <a:solidFill>
              <a:srgbClr val="D64541"/>
            </a:solidFill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Resultados!EIA_alumnos</c:f>
              <c:strCache>
                <c:ptCount val="1"/>
                <c:pt idx="0">
                  <c:v> </c:v>
                </c:pt>
              </c:strCache>
            </c:strRef>
          </c:cat>
          <c:val>
            <c:numRef>
              <c:f>Resultados!EIA_apoyo</c:f>
              <c:numCache>
                <c:formatCode>General</c:formatCode>
                <c:ptCount val="1"/>
                <c:pt idx="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46-49D3-BEEC-AA46E0DD18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779327711"/>
        <c:axId val="1757206703"/>
      </c:barChart>
      <c:catAx>
        <c:axId val="17793277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57206703"/>
        <c:crosses val="autoZero"/>
        <c:auto val="1"/>
        <c:lblAlgn val="ctr"/>
        <c:lblOffset val="100"/>
        <c:noMultiLvlLbl val="0"/>
      </c:catAx>
      <c:valAx>
        <c:axId val="1757206703"/>
        <c:scaling>
          <c:orientation val="minMax"/>
          <c:max val="3"/>
          <c:min val="0"/>
        </c:scaling>
        <c:delete val="0"/>
        <c:axPos val="t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79327711"/>
        <c:crosses val="autoZero"/>
        <c:crossBetween val="between"/>
        <c:majorUnit val="0.5"/>
      </c:valAx>
    </c:plotArea>
    <c:legend>
      <c:legendPos val="t"/>
      <c:overlay val="0"/>
      <c:txPr>
        <a:bodyPr/>
        <a:lstStyle/>
        <a:p>
          <a:pPr>
            <a:defRPr sz="1200"/>
          </a:pPr>
          <a:endParaRPr lang="es-MX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MX" sz="1600"/>
              <a:t>Resultados por criterio de valoración · 5.° grado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Resultados!$E$67</c:f>
              <c:strCache>
                <c:ptCount val="1"/>
                <c:pt idx="0">
                  <c:v>Nivel esperado (3)</c:v>
                </c:pt>
              </c:strCache>
            </c:strRef>
          </c:tx>
          <c:spPr>
            <a:solidFill>
              <a:srgbClr val="2E9E4F"/>
            </a:solidFill>
          </c:spPr>
          <c:invertIfNegative val="0"/>
          <c:cat>
            <c:strRef>
              <c:f>Resultados!$B$68:$B$92</c:f>
              <c:strCache>
                <c:ptCount val="25"/>
                <c:pt idx="0">
                  <c:v>Identificación de causas de una mala alimentación</c:v>
                </c:pt>
                <c:pt idx="1">
                  <c:v>Propuesta de ideas para elaborar una estrategia</c:v>
                </c:pt>
                <c:pt idx="2">
                  <c:v>Viabilidad de aplicación de la estrategia</c:v>
                </c:pt>
                <c:pt idx="3">
                  <c:v>Identificación de beneficios del solar maya a la alimentación de la familia y la comunidad</c:v>
                </c:pt>
                <c:pt idx="4">
                  <c:v>Identificación de beneficios del solar maya al ambiente</c:v>
                </c:pt>
                <c:pt idx="5">
                  <c:v>Ejemplificación de acciones para producir alimentos sin dañar el ambiente</c:v>
                </c:pt>
                <c:pt idx="6">
                  <c:v>Uso del algoritmo de la multiplicación</c:v>
                </c:pt>
                <c:pt idx="7">
                  <c:v>Correspondencia de datos</c:v>
                </c:pt>
                <c:pt idx="8">
                  <c:v>Estructura de la estrategia</c:v>
                </c:pt>
                <c:pt idx="9">
                  <c:v>Importancia del orden en un proceso</c:v>
                </c:pt>
                <c:pt idx="10">
                  <c:v>Importancia de las diferencias entre los cuerpos de las personas</c:v>
                </c:pt>
                <c:pt idx="11">
                  <c:v>Descripción de lo que haría ante el acoso a un amigo con discapacidad</c:v>
                </c:pt>
                <c:pt idx="12">
                  <c:v>Identificación de cambios físicos</c:v>
                </c:pt>
                <c:pt idx="13">
                  <c:v>Proyección hacia el futuro</c:v>
                </c:pt>
                <c:pt idx="14">
                  <c:v>Dibujo de las etapas de la vida</c:v>
                </c:pt>
                <c:pt idx="15">
                  <c:v>Identificación del problema planteado</c:v>
                </c:pt>
                <c:pt idx="16">
                  <c:v>Juicio sobre acciones justas e injustas</c:v>
                </c:pt>
                <c:pt idx="17">
                  <c:v>Toma de postura</c:v>
                </c:pt>
                <c:pt idx="18">
                  <c:v>Juicio sobre la distribución de actividades en la comunidad</c:v>
                </c:pt>
                <c:pt idx="19">
                  <c:v>Comprensión de textos</c:v>
                </c:pt>
                <c:pt idx="20">
                  <c:v>Reconocimiento de problemas y sus consecuencias</c:v>
                </c:pt>
                <c:pt idx="21">
                  <c:v>Identificación de problemas locales</c:v>
                </c:pt>
                <c:pt idx="22">
                  <c:v>Elaboración de una carta</c:v>
                </c:pt>
                <c:pt idx="23">
                  <c:v>Identificación de fuentes para reconocer situaciones de maltrato</c:v>
                </c:pt>
                <c:pt idx="24">
                  <c:v>Identificación de fuentes para la prevención, denuncia y solicitud de apoyo</c:v>
                </c:pt>
              </c:strCache>
            </c:strRef>
          </c:cat>
          <c:val>
            <c:numRef>
              <c:f>Resultados!$E$68:$E$92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E7-4E11-A427-532BA02BC2C6}"/>
            </c:ext>
          </c:extLst>
        </c:ser>
        <c:ser>
          <c:idx val="1"/>
          <c:order val="1"/>
          <c:tx>
            <c:strRef>
              <c:f>Resultados!$F$67</c:f>
              <c:strCache>
                <c:ptCount val="1"/>
                <c:pt idx="0">
                  <c:v>En desarrollo (2)</c:v>
                </c:pt>
              </c:strCache>
            </c:strRef>
          </c:tx>
          <c:spPr>
            <a:solidFill>
              <a:srgbClr val="F2C230"/>
            </a:solidFill>
          </c:spPr>
          <c:invertIfNegative val="0"/>
          <c:cat>
            <c:strRef>
              <c:f>Resultados!$B$68:$B$92</c:f>
              <c:strCache>
                <c:ptCount val="25"/>
                <c:pt idx="0">
                  <c:v>Identificación de causas de una mala alimentación</c:v>
                </c:pt>
                <c:pt idx="1">
                  <c:v>Propuesta de ideas para elaborar una estrategia</c:v>
                </c:pt>
                <c:pt idx="2">
                  <c:v>Viabilidad de aplicación de la estrategia</c:v>
                </c:pt>
                <c:pt idx="3">
                  <c:v>Identificación de beneficios del solar maya a la alimentación de la familia y la comunidad</c:v>
                </c:pt>
                <c:pt idx="4">
                  <c:v>Identificación de beneficios del solar maya al ambiente</c:v>
                </c:pt>
                <c:pt idx="5">
                  <c:v>Ejemplificación de acciones para producir alimentos sin dañar el ambiente</c:v>
                </c:pt>
                <c:pt idx="6">
                  <c:v>Uso del algoritmo de la multiplicación</c:v>
                </c:pt>
                <c:pt idx="7">
                  <c:v>Correspondencia de datos</c:v>
                </c:pt>
                <c:pt idx="8">
                  <c:v>Estructura de la estrategia</c:v>
                </c:pt>
                <c:pt idx="9">
                  <c:v>Importancia del orden en un proceso</c:v>
                </c:pt>
                <c:pt idx="10">
                  <c:v>Importancia de las diferencias entre los cuerpos de las personas</c:v>
                </c:pt>
                <c:pt idx="11">
                  <c:v>Descripción de lo que haría ante el acoso a un amigo con discapacidad</c:v>
                </c:pt>
                <c:pt idx="12">
                  <c:v>Identificación de cambios físicos</c:v>
                </c:pt>
                <c:pt idx="13">
                  <c:v>Proyección hacia el futuro</c:v>
                </c:pt>
                <c:pt idx="14">
                  <c:v>Dibujo de las etapas de la vida</c:v>
                </c:pt>
                <c:pt idx="15">
                  <c:v>Identificación del problema planteado</c:v>
                </c:pt>
                <c:pt idx="16">
                  <c:v>Juicio sobre acciones justas e injustas</c:v>
                </c:pt>
                <c:pt idx="17">
                  <c:v>Toma de postura</c:v>
                </c:pt>
                <c:pt idx="18">
                  <c:v>Juicio sobre la distribución de actividades en la comunidad</c:v>
                </c:pt>
                <c:pt idx="19">
                  <c:v>Comprensión de textos</c:v>
                </c:pt>
                <c:pt idx="20">
                  <c:v>Reconocimiento de problemas y sus consecuencias</c:v>
                </c:pt>
                <c:pt idx="21">
                  <c:v>Identificación de problemas locales</c:v>
                </c:pt>
                <c:pt idx="22">
                  <c:v>Elaboración de una carta</c:v>
                </c:pt>
                <c:pt idx="23">
                  <c:v>Identificación de fuentes para reconocer situaciones de maltrato</c:v>
                </c:pt>
                <c:pt idx="24">
                  <c:v>Identificación de fuentes para la prevención, denuncia y solicitud de apoyo</c:v>
                </c:pt>
              </c:strCache>
            </c:strRef>
          </c:cat>
          <c:val>
            <c:numRef>
              <c:f>Resultados!$F$68:$F$92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E7-4E11-A427-532BA02BC2C6}"/>
            </c:ext>
          </c:extLst>
        </c:ser>
        <c:ser>
          <c:idx val="2"/>
          <c:order val="2"/>
          <c:tx>
            <c:strRef>
              <c:f>Resultados!$G$67</c:f>
              <c:strCache>
                <c:ptCount val="1"/>
                <c:pt idx="0">
                  <c:v>Requiere apoyo (0 y 1)</c:v>
                </c:pt>
              </c:strCache>
            </c:strRef>
          </c:tx>
          <c:spPr>
            <a:solidFill>
              <a:srgbClr val="D64541"/>
            </a:solidFill>
          </c:spPr>
          <c:invertIfNegative val="0"/>
          <c:cat>
            <c:strRef>
              <c:f>Resultados!$B$68:$B$92</c:f>
              <c:strCache>
                <c:ptCount val="25"/>
                <c:pt idx="0">
                  <c:v>Identificación de causas de una mala alimentación</c:v>
                </c:pt>
                <c:pt idx="1">
                  <c:v>Propuesta de ideas para elaborar una estrategia</c:v>
                </c:pt>
                <c:pt idx="2">
                  <c:v>Viabilidad de aplicación de la estrategia</c:v>
                </c:pt>
                <c:pt idx="3">
                  <c:v>Identificación de beneficios del solar maya a la alimentación de la familia y la comunidad</c:v>
                </c:pt>
                <c:pt idx="4">
                  <c:v>Identificación de beneficios del solar maya al ambiente</c:v>
                </c:pt>
                <c:pt idx="5">
                  <c:v>Ejemplificación de acciones para producir alimentos sin dañar el ambiente</c:v>
                </c:pt>
                <c:pt idx="6">
                  <c:v>Uso del algoritmo de la multiplicación</c:v>
                </c:pt>
                <c:pt idx="7">
                  <c:v>Correspondencia de datos</c:v>
                </c:pt>
                <c:pt idx="8">
                  <c:v>Estructura de la estrategia</c:v>
                </c:pt>
                <c:pt idx="9">
                  <c:v>Importancia del orden en un proceso</c:v>
                </c:pt>
                <c:pt idx="10">
                  <c:v>Importancia de las diferencias entre los cuerpos de las personas</c:v>
                </c:pt>
                <c:pt idx="11">
                  <c:v>Descripción de lo que haría ante el acoso a un amigo con discapacidad</c:v>
                </c:pt>
                <c:pt idx="12">
                  <c:v>Identificación de cambios físicos</c:v>
                </c:pt>
                <c:pt idx="13">
                  <c:v>Proyección hacia el futuro</c:v>
                </c:pt>
                <c:pt idx="14">
                  <c:v>Dibujo de las etapas de la vida</c:v>
                </c:pt>
                <c:pt idx="15">
                  <c:v>Identificación del problema planteado</c:v>
                </c:pt>
                <c:pt idx="16">
                  <c:v>Juicio sobre acciones justas e injustas</c:v>
                </c:pt>
                <c:pt idx="17">
                  <c:v>Toma de postura</c:v>
                </c:pt>
                <c:pt idx="18">
                  <c:v>Juicio sobre la distribución de actividades en la comunidad</c:v>
                </c:pt>
                <c:pt idx="19">
                  <c:v>Comprensión de textos</c:v>
                </c:pt>
                <c:pt idx="20">
                  <c:v>Reconocimiento de problemas y sus consecuencias</c:v>
                </c:pt>
                <c:pt idx="21">
                  <c:v>Identificación de problemas locales</c:v>
                </c:pt>
                <c:pt idx="22">
                  <c:v>Elaboración de una carta</c:v>
                </c:pt>
                <c:pt idx="23">
                  <c:v>Identificación de fuentes para reconocer situaciones de maltrato</c:v>
                </c:pt>
                <c:pt idx="24">
                  <c:v>Identificación de fuentes para la prevención, denuncia y solicitud de apoyo</c:v>
                </c:pt>
              </c:strCache>
            </c:strRef>
          </c:cat>
          <c:val>
            <c:numRef>
              <c:f>Resultados!$G$68:$G$92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E7-4E11-A427-532BA02BC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779348127"/>
        <c:axId val="1757228303"/>
      </c:barChart>
      <c:catAx>
        <c:axId val="17793481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57228303"/>
        <c:crosses val="autoZero"/>
        <c:auto val="1"/>
        <c:lblAlgn val="ctr"/>
        <c:lblOffset val="100"/>
        <c:noMultiLvlLbl val="0"/>
      </c:catAx>
      <c:valAx>
        <c:axId val="1757228303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es-MX"/>
          </a:p>
        </c:txPr>
        <c:crossAx val="1779348127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1200"/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11</xdr:col>
      <xdr:colOff>756920</xdr:colOff>
      <xdr:row>35</xdr:row>
      <xdr:rowOff>25400</xdr:rowOff>
    </xdr:to>
    <xdr:graphicFrame macro="">
      <xdr:nvGraphicFramePr>
        <xdr:cNvPr id="2" name="GraficaCampos">
          <a:extLst>
            <a:ext uri="{FF2B5EF4-FFF2-40B4-BE49-F238E27FC236}">
              <a16:creationId xmlns:a16="http://schemas.microsoft.com/office/drawing/2014/main" id="{C8A706CB-8C0B-0BB6-B47F-BECB61CD8F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8</xdr:col>
      <xdr:colOff>594360</xdr:colOff>
      <xdr:row>50</xdr:row>
      <xdr:rowOff>76200</xdr:rowOff>
    </xdr:to>
    <xdr:graphicFrame macro="">
      <xdr:nvGraphicFramePr>
        <xdr:cNvPr id="2" name="GraficaAlumnos">
          <a:extLst>
            <a:ext uri="{FF2B5EF4-FFF2-40B4-BE49-F238E27FC236}">
              <a16:creationId xmlns:a16="http://schemas.microsoft.com/office/drawing/2014/main" id="{A19E8D0F-5E57-FB67-79B4-724797B483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8</xdr:col>
      <xdr:colOff>594360</xdr:colOff>
      <xdr:row>50</xdr:row>
      <xdr:rowOff>76200</xdr:rowOff>
    </xdr:to>
    <xdr:graphicFrame macro="">
      <xdr:nvGraphicFramePr>
        <xdr:cNvPr id="2" name="GraficaCriterios">
          <a:extLst>
            <a:ext uri="{FF2B5EF4-FFF2-40B4-BE49-F238E27FC236}">
              <a16:creationId xmlns:a16="http://schemas.microsoft.com/office/drawing/2014/main" id="{C0DA3C4E-E71F-C8D9-6124-19195F2F7C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6828F-D070-471B-AF95-8E2FD2A75D11}">
  <sheetPr>
    <tabColor rgb="FF1A3A4A"/>
    <pageSetUpPr fitToPage="1"/>
  </sheetPr>
  <dimension ref="B2:B24"/>
  <sheetViews>
    <sheetView showGridLines="0" tabSelected="1" workbookViewId="0">
      <selection activeCell="B2" sqref="B2"/>
    </sheetView>
  </sheetViews>
  <sheetFormatPr baseColWidth="10" defaultRowHeight="13.8" x14ac:dyDescent="0.3"/>
  <cols>
    <col min="1" max="1" width="3.77734375" style="1" customWidth="1"/>
    <col min="2" max="2" width="110.77734375" style="1" customWidth="1"/>
    <col min="3" max="16384" width="11.5546875" style="1"/>
  </cols>
  <sheetData>
    <row r="2" spans="2:2" ht="23.4" x14ac:dyDescent="0.45">
      <c r="B2" s="65" t="s">
        <v>112</v>
      </c>
    </row>
    <row r="3" spans="2:2" ht="14.4" x14ac:dyDescent="0.3">
      <c r="B3" s="67" t="s">
        <v>113</v>
      </c>
    </row>
    <row r="4" spans="2:2" x14ac:dyDescent="0.3">
      <c r="B4" s="60"/>
    </row>
    <row r="5" spans="2:2" ht="15.6" x14ac:dyDescent="0.3">
      <c r="B5" s="68" t="s">
        <v>114</v>
      </c>
    </row>
    <row r="6" spans="2:2" ht="28.8" x14ac:dyDescent="0.3">
      <c r="B6" s="66" t="s">
        <v>115</v>
      </c>
    </row>
    <row r="7" spans="2:2" ht="28.8" x14ac:dyDescent="0.3">
      <c r="B7" s="66" t="s">
        <v>116</v>
      </c>
    </row>
    <row r="8" spans="2:2" x14ac:dyDescent="0.3">
      <c r="B8" s="60"/>
    </row>
    <row r="9" spans="2:2" ht="15.6" x14ac:dyDescent="0.3">
      <c r="B9" s="68" t="s">
        <v>117</v>
      </c>
    </row>
    <row r="10" spans="2:2" ht="14.4" x14ac:dyDescent="0.3">
      <c r="B10" s="66" t="s">
        <v>118</v>
      </c>
    </row>
    <row r="11" spans="2:2" ht="14.4" x14ac:dyDescent="0.3">
      <c r="B11" s="66" t="s">
        <v>119</v>
      </c>
    </row>
    <row r="12" spans="2:2" ht="28.8" x14ac:dyDescent="0.3">
      <c r="B12" s="66" t="s">
        <v>120</v>
      </c>
    </row>
    <row r="13" spans="2:2" ht="43.2" x14ac:dyDescent="0.3">
      <c r="B13" s="66" t="s">
        <v>121</v>
      </c>
    </row>
    <row r="14" spans="2:2" x14ac:dyDescent="0.3">
      <c r="B14" s="60"/>
    </row>
    <row r="15" spans="2:2" ht="15.6" x14ac:dyDescent="0.3">
      <c r="B15" s="68" t="s">
        <v>122</v>
      </c>
    </row>
    <row r="16" spans="2:2" ht="14.4" x14ac:dyDescent="0.3">
      <c r="B16" s="69" t="s">
        <v>123</v>
      </c>
    </row>
    <row r="17" spans="2:2" ht="14.4" x14ac:dyDescent="0.3">
      <c r="B17" s="70" t="s">
        <v>124</v>
      </c>
    </row>
    <row r="18" spans="2:2" ht="14.4" x14ac:dyDescent="0.3">
      <c r="B18" s="71" t="s">
        <v>125</v>
      </c>
    </row>
    <row r="19" spans="2:2" ht="14.4" x14ac:dyDescent="0.3">
      <c r="B19" s="66" t="s">
        <v>126</v>
      </c>
    </row>
    <row r="20" spans="2:2" x14ac:dyDescent="0.3">
      <c r="B20" s="60"/>
    </row>
    <row r="21" spans="2:2" ht="15.6" x14ac:dyDescent="0.3">
      <c r="B21" s="68" t="s">
        <v>127</v>
      </c>
    </row>
    <row r="22" spans="2:2" ht="43.2" x14ac:dyDescent="0.3">
      <c r="B22" s="66" t="s">
        <v>128</v>
      </c>
    </row>
    <row r="23" spans="2:2" ht="28.8" x14ac:dyDescent="0.3">
      <c r="B23" s="66" t="s">
        <v>129</v>
      </c>
    </row>
    <row r="24" spans="2:2" ht="14.4" x14ac:dyDescent="0.3">
      <c r="B24" s="66" t="s">
        <v>130</v>
      </c>
    </row>
  </sheetData>
  <printOptions horizontalCentered="1"/>
  <pageMargins left="0.4724409448818897" right="0.4724409448818897" top="0.59055118110236215" bottom="0.59055118110236215" header="0.3" footer="0.3"/>
  <pageSetup scale="85" fitToHeight="0" orientation="portrait" horizontalDpi="0" verticalDpi="0" r:id="rId1"/>
  <headerFooter>
    <oddFooter>&amp;CPlaneaciones C&amp;&amp;X · 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1ABDB-2DEB-4529-9157-EBA5DD9B1267}">
  <sheetPr>
    <tabColor rgb="FF4AB8C4"/>
    <pageSetUpPr fitToPage="1"/>
  </sheetPr>
  <dimension ref="A1:AO54"/>
  <sheetViews>
    <sheetView zoomScale="90" zoomScaleNormal="9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F10" sqref="F10"/>
    </sheetView>
  </sheetViews>
  <sheetFormatPr baseColWidth="10" defaultRowHeight="13.8" x14ac:dyDescent="0.3"/>
  <cols>
    <col min="1" max="1" width="7.77734375" style="1" customWidth="1"/>
    <col min="2" max="2" width="34.77734375" style="1" customWidth="1"/>
    <col min="3" max="4" width="9.77734375" style="1" customWidth="1"/>
    <col min="5" max="5" width="15.77734375" style="1" customWidth="1"/>
    <col min="6" max="30" width="11.77734375" style="1" customWidth="1"/>
    <col min="31" max="31" width="2.77734375" style="1" customWidth="1"/>
    <col min="32" max="32" width="9.77734375" style="1" customWidth="1"/>
    <col min="33" max="33" width="15.77734375" style="1" customWidth="1"/>
    <col min="34" max="34" width="9.77734375" style="1" customWidth="1"/>
    <col min="35" max="35" width="15.77734375" style="1" customWidth="1"/>
    <col min="36" max="36" width="9.77734375" style="1" customWidth="1"/>
    <col min="37" max="37" width="15.77734375" style="1" customWidth="1"/>
    <col min="38" max="38" width="9.77734375" style="1" customWidth="1"/>
    <col min="39" max="39" width="15.77734375" style="1" customWidth="1"/>
    <col min="40" max="40" width="9.77734375" style="1" customWidth="1"/>
    <col min="41" max="41" width="15.77734375" style="1" customWidth="1"/>
    <col min="42" max="16384" width="11.5546875" style="1"/>
  </cols>
  <sheetData>
    <row r="1" spans="1:41" ht="28.05" customHeigh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x14ac:dyDescent="0.3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x14ac:dyDescent="0.3">
      <c r="B3" s="7" t="s">
        <v>2</v>
      </c>
      <c r="C3" s="10"/>
      <c r="D3" s="10"/>
      <c r="E3" s="10"/>
      <c r="F3" s="10"/>
      <c r="G3" s="10"/>
      <c r="H3" s="10"/>
      <c r="I3" s="10"/>
      <c r="J3" s="10"/>
      <c r="K3" s="8" t="s">
        <v>4</v>
      </c>
      <c r="L3" s="9"/>
      <c r="M3" s="10"/>
      <c r="N3" s="10"/>
      <c r="O3" s="10"/>
      <c r="P3" s="10"/>
    </row>
    <row r="4" spans="1:41" x14ac:dyDescent="0.3">
      <c r="B4" s="7" t="s">
        <v>3</v>
      </c>
      <c r="C4" s="11"/>
      <c r="D4" s="11"/>
      <c r="E4" s="11"/>
      <c r="F4" s="11"/>
      <c r="G4" s="11"/>
      <c r="H4" s="11"/>
      <c r="I4" s="11"/>
      <c r="J4" s="11"/>
      <c r="K4" s="8" t="s">
        <v>5</v>
      </c>
      <c r="L4" s="9"/>
      <c r="M4" s="11"/>
      <c r="N4" s="11"/>
      <c r="O4" s="11"/>
      <c r="P4" s="11"/>
    </row>
    <row r="6" spans="1:41" x14ac:dyDescent="0.3">
      <c r="A6" s="21" t="s">
        <v>6</v>
      </c>
      <c r="B6" s="21" t="s">
        <v>7</v>
      </c>
      <c r="C6" s="22" t="s">
        <v>8</v>
      </c>
      <c r="D6" s="22"/>
      <c r="E6" s="22"/>
      <c r="F6" s="23" t="s">
        <v>12</v>
      </c>
      <c r="G6" s="23"/>
      <c r="H6" s="23"/>
      <c r="I6" s="23"/>
      <c r="J6" s="23"/>
      <c r="K6" s="23"/>
      <c r="L6" s="23"/>
      <c r="M6" s="23"/>
      <c r="N6" s="23"/>
      <c r="O6" s="23"/>
      <c r="P6" s="23" t="s">
        <v>13</v>
      </c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F6" s="23" t="s">
        <v>59</v>
      </c>
      <c r="AG6" s="23"/>
      <c r="AH6" s="23"/>
      <c r="AI6" s="23"/>
      <c r="AJ6" s="23"/>
      <c r="AK6" s="23"/>
      <c r="AL6" s="23"/>
      <c r="AM6" s="23"/>
      <c r="AN6" s="23"/>
      <c r="AO6" s="23"/>
    </row>
    <row r="7" spans="1:41" ht="24" customHeight="1" x14ac:dyDescent="0.3">
      <c r="A7" s="21"/>
      <c r="B7" s="21"/>
      <c r="C7" s="24" t="s">
        <v>9</v>
      </c>
      <c r="D7" s="24" t="s">
        <v>10</v>
      </c>
      <c r="E7" s="24" t="s">
        <v>11</v>
      </c>
      <c r="F7" s="25" t="s">
        <v>14</v>
      </c>
      <c r="G7" s="25" t="s">
        <v>14</v>
      </c>
      <c r="H7" s="25" t="s">
        <v>14</v>
      </c>
      <c r="I7" s="26" t="s">
        <v>21</v>
      </c>
      <c r="J7" s="26" t="s">
        <v>21</v>
      </c>
      <c r="K7" s="26" t="s">
        <v>21</v>
      </c>
      <c r="L7" s="27" t="s">
        <v>28</v>
      </c>
      <c r="M7" s="27" t="s">
        <v>28</v>
      </c>
      <c r="N7" s="28" t="s">
        <v>33</v>
      </c>
      <c r="O7" s="28" t="s">
        <v>33</v>
      </c>
      <c r="P7" s="27" t="s">
        <v>28</v>
      </c>
      <c r="Q7" s="27" t="s">
        <v>28</v>
      </c>
      <c r="R7" s="27" t="s">
        <v>28</v>
      </c>
      <c r="S7" s="27" t="s">
        <v>28</v>
      </c>
      <c r="T7" s="27" t="s">
        <v>28</v>
      </c>
      <c r="U7" s="25" t="s">
        <v>14</v>
      </c>
      <c r="V7" s="25" t="s">
        <v>14</v>
      </c>
      <c r="W7" s="25" t="s">
        <v>14</v>
      </c>
      <c r="X7" s="25" t="s">
        <v>14</v>
      </c>
      <c r="Y7" s="28" t="s">
        <v>33</v>
      </c>
      <c r="Z7" s="28" t="s">
        <v>33</v>
      </c>
      <c r="AA7" s="28" t="s">
        <v>33</v>
      </c>
      <c r="AB7" s="28" t="s">
        <v>33</v>
      </c>
      <c r="AC7" s="26" t="s">
        <v>21</v>
      </c>
      <c r="AD7" s="26" t="s">
        <v>21</v>
      </c>
      <c r="AF7" s="31" t="s">
        <v>33</v>
      </c>
      <c r="AG7" s="31"/>
      <c r="AH7" s="32" t="s">
        <v>61</v>
      </c>
      <c r="AI7" s="32"/>
      <c r="AJ7" s="33" t="s">
        <v>62</v>
      </c>
      <c r="AK7" s="33"/>
      <c r="AL7" s="34" t="s">
        <v>63</v>
      </c>
      <c r="AM7" s="34"/>
      <c r="AN7" s="35" t="s">
        <v>64</v>
      </c>
      <c r="AO7" s="35"/>
    </row>
    <row r="8" spans="1:41" x14ac:dyDescent="0.3">
      <c r="A8" s="21"/>
      <c r="B8" s="21"/>
      <c r="C8" s="24"/>
      <c r="D8" s="24"/>
      <c r="E8" s="24"/>
      <c r="F8" s="29" t="s">
        <v>15</v>
      </c>
      <c r="G8" s="29" t="s">
        <v>17</v>
      </c>
      <c r="H8" s="29" t="s">
        <v>19</v>
      </c>
      <c r="I8" s="29" t="s">
        <v>22</v>
      </c>
      <c r="J8" s="29" t="s">
        <v>24</v>
      </c>
      <c r="K8" s="29" t="s">
        <v>26</v>
      </c>
      <c r="L8" s="29" t="s">
        <v>29</v>
      </c>
      <c r="M8" s="29" t="s">
        <v>31</v>
      </c>
      <c r="N8" s="29" t="s">
        <v>34</v>
      </c>
      <c r="O8" s="29" t="s">
        <v>36</v>
      </c>
      <c r="P8" s="29" t="s">
        <v>15</v>
      </c>
      <c r="Q8" s="29" t="s">
        <v>17</v>
      </c>
      <c r="R8" s="29" t="s">
        <v>40</v>
      </c>
      <c r="S8" s="29" t="s">
        <v>42</v>
      </c>
      <c r="T8" s="29" t="s">
        <v>44</v>
      </c>
      <c r="U8" s="29" t="s">
        <v>22</v>
      </c>
      <c r="V8" s="29" t="s">
        <v>24</v>
      </c>
      <c r="W8" s="29" t="s">
        <v>26</v>
      </c>
      <c r="X8" s="29" t="s">
        <v>49</v>
      </c>
      <c r="Y8" s="29" t="s">
        <v>29</v>
      </c>
      <c r="Z8" s="29" t="s">
        <v>52</v>
      </c>
      <c r="AA8" s="29" t="s">
        <v>31</v>
      </c>
      <c r="AB8" s="29" t="s">
        <v>55</v>
      </c>
      <c r="AC8" s="29" t="s">
        <v>34</v>
      </c>
      <c r="AD8" s="29" t="s">
        <v>36</v>
      </c>
      <c r="AF8" s="36" t="s">
        <v>60</v>
      </c>
      <c r="AG8" s="36" t="s">
        <v>11</v>
      </c>
      <c r="AH8" s="36" t="s">
        <v>60</v>
      </c>
      <c r="AI8" s="36" t="s">
        <v>11</v>
      </c>
      <c r="AJ8" s="36" t="s">
        <v>60</v>
      </c>
      <c r="AK8" s="36" t="s">
        <v>11</v>
      </c>
      <c r="AL8" s="36" t="s">
        <v>60</v>
      </c>
      <c r="AM8" s="36" t="s">
        <v>11</v>
      </c>
      <c r="AN8" s="36" t="s">
        <v>60</v>
      </c>
      <c r="AO8" s="36" t="s">
        <v>11</v>
      </c>
    </row>
    <row r="9" spans="1:41" ht="78" customHeight="1" x14ac:dyDescent="0.3">
      <c r="A9" s="21"/>
      <c r="B9" s="21"/>
      <c r="C9" s="24"/>
      <c r="D9" s="24"/>
      <c r="E9" s="24"/>
      <c r="F9" s="30" t="s">
        <v>16</v>
      </c>
      <c r="G9" s="30" t="s">
        <v>18</v>
      </c>
      <c r="H9" s="30" t="s">
        <v>20</v>
      </c>
      <c r="I9" s="30" t="s">
        <v>23</v>
      </c>
      <c r="J9" s="30" t="s">
        <v>25</v>
      </c>
      <c r="K9" s="30" t="s">
        <v>27</v>
      </c>
      <c r="L9" s="30" t="s">
        <v>30</v>
      </c>
      <c r="M9" s="30" t="s">
        <v>32</v>
      </c>
      <c r="N9" s="30" t="s">
        <v>35</v>
      </c>
      <c r="O9" s="30" t="s">
        <v>37</v>
      </c>
      <c r="P9" s="30" t="s">
        <v>38</v>
      </c>
      <c r="Q9" s="30" t="s">
        <v>39</v>
      </c>
      <c r="R9" s="30" t="s">
        <v>41</v>
      </c>
      <c r="S9" s="30" t="s">
        <v>43</v>
      </c>
      <c r="T9" s="30" t="s">
        <v>45</v>
      </c>
      <c r="U9" s="30" t="s">
        <v>46</v>
      </c>
      <c r="V9" s="30" t="s">
        <v>47</v>
      </c>
      <c r="W9" s="30" t="s">
        <v>48</v>
      </c>
      <c r="X9" s="30" t="s">
        <v>50</v>
      </c>
      <c r="Y9" s="30" t="s">
        <v>51</v>
      </c>
      <c r="Z9" s="30" t="s">
        <v>53</v>
      </c>
      <c r="AA9" s="30" t="s">
        <v>54</v>
      </c>
      <c r="AB9" s="30" t="s">
        <v>56</v>
      </c>
      <c r="AC9" s="30" t="s">
        <v>57</v>
      </c>
      <c r="AD9" s="30" t="s">
        <v>58</v>
      </c>
      <c r="AF9" s="36"/>
      <c r="AG9" s="36"/>
      <c r="AH9" s="36"/>
      <c r="AI9" s="36"/>
      <c r="AJ9" s="36"/>
      <c r="AK9" s="36"/>
      <c r="AL9" s="36"/>
      <c r="AM9" s="36"/>
      <c r="AN9" s="36"/>
      <c r="AO9" s="36"/>
    </row>
    <row r="10" spans="1:41" ht="14.4" x14ac:dyDescent="0.3">
      <c r="A10" s="16">
        <f t="shared" ref="A10:A54" si="0">ROW()-9</f>
        <v>1</v>
      </c>
      <c r="B10" s="17"/>
      <c r="C10" s="13" t="str">
        <f t="shared" ref="C10:C54" si="1">IF(COUNT(F10:AD10)=0,"",SUM(F10:AD10))</f>
        <v/>
      </c>
      <c r="D10" s="14" t="str">
        <f t="shared" ref="D10:D54" si="2">IF(C10="","",ROUND(AVERAGE(F10:AD10),2))</f>
        <v/>
      </c>
      <c r="E10" s="13" t="str">
        <f>IF(D10="","",IF(D10&gt;=Resultados!$C$6,"Esperado",IF(D10&gt;=Resultados!$C$7,"En desarrollo","Requiere apoyo")))</f>
        <v/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F10" s="19" t="str">
        <f t="shared" ref="AF10:AF54" si="3">IF(COUNT(N10,O10,Y10,Z10,AA10,AB10)=0,"",ROUND(AVERAGE(N10,O10,Y10,Z10,AA10,AB10),2))</f>
        <v/>
      </c>
      <c r="AG10" s="20" t="str">
        <f>IF(AF10="","",IF(AF10&gt;=Resultados!$C$6,"Esperado",IF(AF10&gt;=Resultados!$C$7,"En desarrollo","Requiere apoyo")))</f>
        <v/>
      </c>
      <c r="AH10" s="19" t="str">
        <f t="shared" ref="AH10:AH54" si="4">IF(COUNT(L10,M10,P10,Q10,R10,S10,T10)=0,"",ROUND(AVERAGE(L10,M10,P10,Q10,R10,S10,T10),2))</f>
        <v/>
      </c>
      <c r="AI10" s="20" t="str">
        <f>IF(AH10="","",IF(AH10&gt;=Resultados!$C$6,"Esperado",IF(AH10&gt;=Resultados!$C$7,"En desarrollo","Requiere apoyo")))</f>
        <v/>
      </c>
      <c r="AJ10" s="19" t="str">
        <f t="shared" ref="AJ10:AJ54" si="5">IF(COUNT(I10,J10,K10,AC10,AD10)=0,"",ROUND(AVERAGE(I10,J10,K10,AC10,AD10),2))</f>
        <v/>
      </c>
      <c r="AK10" s="20" t="str">
        <f>IF(AJ10="","",IF(AJ10&gt;=Resultados!$C$6,"Esperado",IF(AJ10&gt;=Resultados!$C$7,"En desarrollo","Requiere apoyo")))</f>
        <v/>
      </c>
      <c r="AL10" s="19" t="str">
        <f t="shared" ref="AL10:AL54" si="6">IF(COUNT(F10,G10,H10,U10,V10,W10,X10)=0,"",ROUND(AVERAGE(F10,G10,H10,U10,V10,W10,X10),2))</f>
        <v/>
      </c>
      <c r="AM10" s="20" t="str">
        <f>IF(AL10="","",IF(AL10&gt;=Resultados!$C$6,"Esperado",IF(AL10&gt;=Resultados!$C$7,"En desarrollo","Requiere apoyo")))</f>
        <v/>
      </c>
      <c r="AN10" s="19" t="str">
        <f t="shared" ref="AN10:AN54" si="7">IF(COUNT(F10:AD10)=0,"",ROUND(AVERAGE(F10:AD10),2))</f>
        <v/>
      </c>
      <c r="AO10" s="20" t="str">
        <f>IF(AN10="","",IF(AN10&gt;=Resultados!$C$6,"Esperado",IF(AN10&gt;=Resultados!$C$7,"En desarrollo","Requiere apoyo")))</f>
        <v/>
      </c>
    </row>
    <row r="11" spans="1:41" ht="14.4" x14ac:dyDescent="0.3">
      <c r="A11" s="15">
        <f t="shared" si="0"/>
        <v>2</v>
      </c>
      <c r="B11" s="12"/>
      <c r="C11" s="13" t="str">
        <f t="shared" si="1"/>
        <v/>
      </c>
      <c r="D11" s="14" t="str">
        <f t="shared" si="2"/>
        <v/>
      </c>
      <c r="E11" s="13" t="str">
        <f>IF(D11="","",IF(D11&gt;=Resultados!$C$6,"Esperado",IF(D11&gt;=Resultados!$C$7,"En desarrollo","Requiere apoyo")))</f>
        <v/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F11" s="19" t="str">
        <f t="shared" si="3"/>
        <v/>
      </c>
      <c r="AG11" s="20" t="str">
        <f>IF(AF11="","",IF(AF11&gt;=Resultados!$C$6,"Esperado",IF(AF11&gt;=Resultados!$C$7,"En desarrollo","Requiere apoyo")))</f>
        <v/>
      </c>
      <c r="AH11" s="19" t="str">
        <f t="shared" si="4"/>
        <v/>
      </c>
      <c r="AI11" s="20" t="str">
        <f>IF(AH11="","",IF(AH11&gt;=Resultados!$C$6,"Esperado",IF(AH11&gt;=Resultados!$C$7,"En desarrollo","Requiere apoyo")))</f>
        <v/>
      </c>
      <c r="AJ11" s="19" t="str">
        <f t="shared" si="5"/>
        <v/>
      </c>
      <c r="AK11" s="20" t="str">
        <f>IF(AJ11="","",IF(AJ11&gt;=Resultados!$C$6,"Esperado",IF(AJ11&gt;=Resultados!$C$7,"En desarrollo","Requiere apoyo")))</f>
        <v/>
      </c>
      <c r="AL11" s="19" t="str">
        <f t="shared" si="6"/>
        <v/>
      </c>
      <c r="AM11" s="20" t="str">
        <f>IF(AL11="","",IF(AL11&gt;=Resultados!$C$6,"Esperado",IF(AL11&gt;=Resultados!$C$7,"En desarrollo","Requiere apoyo")))</f>
        <v/>
      </c>
      <c r="AN11" s="19" t="str">
        <f t="shared" si="7"/>
        <v/>
      </c>
      <c r="AO11" s="20" t="str">
        <f>IF(AN11="","",IF(AN11&gt;=Resultados!$C$6,"Esperado",IF(AN11&gt;=Resultados!$C$7,"En desarrollo","Requiere apoyo")))</f>
        <v/>
      </c>
    </row>
    <row r="12" spans="1:41" ht="14.4" x14ac:dyDescent="0.3">
      <c r="A12" s="16">
        <f t="shared" si="0"/>
        <v>3</v>
      </c>
      <c r="B12" s="17"/>
      <c r="C12" s="13" t="str">
        <f t="shared" si="1"/>
        <v/>
      </c>
      <c r="D12" s="14" t="str">
        <f t="shared" si="2"/>
        <v/>
      </c>
      <c r="E12" s="13" t="str">
        <f>IF(D12="","",IF(D12&gt;=Resultados!$C$6,"Esperado",IF(D12&gt;=Resultados!$C$7,"En desarrollo","Requiere apoyo")))</f>
        <v/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F12" s="19" t="str">
        <f t="shared" si="3"/>
        <v/>
      </c>
      <c r="AG12" s="20" t="str">
        <f>IF(AF12="","",IF(AF12&gt;=Resultados!$C$6,"Esperado",IF(AF12&gt;=Resultados!$C$7,"En desarrollo","Requiere apoyo")))</f>
        <v/>
      </c>
      <c r="AH12" s="19" t="str">
        <f t="shared" si="4"/>
        <v/>
      </c>
      <c r="AI12" s="20" t="str">
        <f>IF(AH12="","",IF(AH12&gt;=Resultados!$C$6,"Esperado",IF(AH12&gt;=Resultados!$C$7,"En desarrollo","Requiere apoyo")))</f>
        <v/>
      </c>
      <c r="AJ12" s="19" t="str">
        <f t="shared" si="5"/>
        <v/>
      </c>
      <c r="AK12" s="20" t="str">
        <f>IF(AJ12="","",IF(AJ12&gt;=Resultados!$C$6,"Esperado",IF(AJ12&gt;=Resultados!$C$7,"En desarrollo","Requiere apoyo")))</f>
        <v/>
      </c>
      <c r="AL12" s="19" t="str">
        <f t="shared" si="6"/>
        <v/>
      </c>
      <c r="AM12" s="20" t="str">
        <f>IF(AL12="","",IF(AL12&gt;=Resultados!$C$6,"Esperado",IF(AL12&gt;=Resultados!$C$7,"En desarrollo","Requiere apoyo")))</f>
        <v/>
      </c>
      <c r="AN12" s="19" t="str">
        <f t="shared" si="7"/>
        <v/>
      </c>
      <c r="AO12" s="20" t="str">
        <f>IF(AN12="","",IF(AN12&gt;=Resultados!$C$6,"Esperado",IF(AN12&gt;=Resultados!$C$7,"En desarrollo","Requiere apoyo")))</f>
        <v/>
      </c>
    </row>
    <row r="13" spans="1:41" ht="14.4" x14ac:dyDescent="0.3">
      <c r="A13" s="15">
        <f t="shared" si="0"/>
        <v>4</v>
      </c>
      <c r="B13" s="12"/>
      <c r="C13" s="13" t="str">
        <f t="shared" si="1"/>
        <v/>
      </c>
      <c r="D13" s="14" t="str">
        <f t="shared" si="2"/>
        <v/>
      </c>
      <c r="E13" s="13" t="str">
        <f>IF(D13="","",IF(D13&gt;=Resultados!$C$6,"Esperado",IF(D13&gt;=Resultados!$C$7,"En desarrollo","Requiere apoyo")))</f>
        <v/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F13" s="19" t="str">
        <f t="shared" si="3"/>
        <v/>
      </c>
      <c r="AG13" s="20" t="str">
        <f>IF(AF13="","",IF(AF13&gt;=Resultados!$C$6,"Esperado",IF(AF13&gt;=Resultados!$C$7,"En desarrollo","Requiere apoyo")))</f>
        <v/>
      </c>
      <c r="AH13" s="19" t="str">
        <f t="shared" si="4"/>
        <v/>
      </c>
      <c r="AI13" s="20" t="str">
        <f>IF(AH13="","",IF(AH13&gt;=Resultados!$C$6,"Esperado",IF(AH13&gt;=Resultados!$C$7,"En desarrollo","Requiere apoyo")))</f>
        <v/>
      </c>
      <c r="AJ13" s="19" t="str">
        <f t="shared" si="5"/>
        <v/>
      </c>
      <c r="AK13" s="20" t="str">
        <f>IF(AJ13="","",IF(AJ13&gt;=Resultados!$C$6,"Esperado",IF(AJ13&gt;=Resultados!$C$7,"En desarrollo","Requiere apoyo")))</f>
        <v/>
      </c>
      <c r="AL13" s="19" t="str">
        <f t="shared" si="6"/>
        <v/>
      </c>
      <c r="AM13" s="20" t="str">
        <f>IF(AL13="","",IF(AL13&gt;=Resultados!$C$6,"Esperado",IF(AL13&gt;=Resultados!$C$7,"En desarrollo","Requiere apoyo")))</f>
        <v/>
      </c>
      <c r="AN13" s="19" t="str">
        <f t="shared" si="7"/>
        <v/>
      </c>
      <c r="AO13" s="20" t="str">
        <f>IF(AN13="","",IF(AN13&gt;=Resultados!$C$6,"Esperado",IF(AN13&gt;=Resultados!$C$7,"En desarrollo","Requiere apoyo")))</f>
        <v/>
      </c>
    </row>
    <row r="14" spans="1:41" ht="14.4" x14ac:dyDescent="0.3">
      <c r="A14" s="16">
        <f t="shared" si="0"/>
        <v>5</v>
      </c>
      <c r="B14" s="17"/>
      <c r="C14" s="13" t="str">
        <f t="shared" si="1"/>
        <v/>
      </c>
      <c r="D14" s="14" t="str">
        <f t="shared" si="2"/>
        <v/>
      </c>
      <c r="E14" s="13" t="str">
        <f>IF(D14="","",IF(D14&gt;=Resultados!$C$6,"Esperado",IF(D14&gt;=Resultados!$C$7,"En desarrollo","Requiere apoyo")))</f>
        <v/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F14" s="19" t="str">
        <f t="shared" si="3"/>
        <v/>
      </c>
      <c r="AG14" s="20" t="str">
        <f>IF(AF14="","",IF(AF14&gt;=Resultados!$C$6,"Esperado",IF(AF14&gt;=Resultados!$C$7,"En desarrollo","Requiere apoyo")))</f>
        <v/>
      </c>
      <c r="AH14" s="19" t="str">
        <f t="shared" si="4"/>
        <v/>
      </c>
      <c r="AI14" s="20" t="str">
        <f>IF(AH14="","",IF(AH14&gt;=Resultados!$C$6,"Esperado",IF(AH14&gt;=Resultados!$C$7,"En desarrollo","Requiere apoyo")))</f>
        <v/>
      </c>
      <c r="AJ14" s="19" t="str">
        <f t="shared" si="5"/>
        <v/>
      </c>
      <c r="AK14" s="20" t="str">
        <f>IF(AJ14="","",IF(AJ14&gt;=Resultados!$C$6,"Esperado",IF(AJ14&gt;=Resultados!$C$7,"En desarrollo","Requiere apoyo")))</f>
        <v/>
      </c>
      <c r="AL14" s="19" t="str">
        <f t="shared" si="6"/>
        <v/>
      </c>
      <c r="AM14" s="20" t="str">
        <f>IF(AL14="","",IF(AL14&gt;=Resultados!$C$6,"Esperado",IF(AL14&gt;=Resultados!$C$7,"En desarrollo","Requiere apoyo")))</f>
        <v/>
      </c>
      <c r="AN14" s="19" t="str">
        <f t="shared" si="7"/>
        <v/>
      </c>
      <c r="AO14" s="20" t="str">
        <f>IF(AN14="","",IF(AN14&gt;=Resultados!$C$6,"Esperado",IF(AN14&gt;=Resultados!$C$7,"En desarrollo","Requiere apoyo")))</f>
        <v/>
      </c>
    </row>
    <row r="15" spans="1:41" ht="14.4" x14ac:dyDescent="0.3">
      <c r="A15" s="15">
        <f t="shared" si="0"/>
        <v>6</v>
      </c>
      <c r="B15" s="12"/>
      <c r="C15" s="13" t="str">
        <f t="shared" si="1"/>
        <v/>
      </c>
      <c r="D15" s="14" t="str">
        <f t="shared" si="2"/>
        <v/>
      </c>
      <c r="E15" s="13" t="str">
        <f>IF(D15="","",IF(D15&gt;=Resultados!$C$6,"Esperado",IF(D15&gt;=Resultados!$C$7,"En desarrollo","Requiere apoyo")))</f>
        <v/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F15" s="19" t="str">
        <f t="shared" si="3"/>
        <v/>
      </c>
      <c r="AG15" s="20" t="str">
        <f>IF(AF15="","",IF(AF15&gt;=Resultados!$C$6,"Esperado",IF(AF15&gt;=Resultados!$C$7,"En desarrollo","Requiere apoyo")))</f>
        <v/>
      </c>
      <c r="AH15" s="19" t="str">
        <f t="shared" si="4"/>
        <v/>
      </c>
      <c r="AI15" s="20" t="str">
        <f>IF(AH15="","",IF(AH15&gt;=Resultados!$C$6,"Esperado",IF(AH15&gt;=Resultados!$C$7,"En desarrollo","Requiere apoyo")))</f>
        <v/>
      </c>
      <c r="AJ15" s="19" t="str">
        <f t="shared" si="5"/>
        <v/>
      </c>
      <c r="AK15" s="20" t="str">
        <f>IF(AJ15="","",IF(AJ15&gt;=Resultados!$C$6,"Esperado",IF(AJ15&gt;=Resultados!$C$7,"En desarrollo","Requiere apoyo")))</f>
        <v/>
      </c>
      <c r="AL15" s="19" t="str">
        <f t="shared" si="6"/>
        <v/>
      </c>
      <c r="AM15" s="20" t="str">
        <f>IF(AL15="","",IF(AL15&gt;=Resultados!$C$6,"Esperado",IF(AL15&gt;=Resultados!$C$7,"En desarrollo","Requiere apoyo")))</f>
        <v/>
      </c>
      <c r="AN15" s="19" t="str">
        <f t="shared" si="7"/>
        <v/>
      </c>
      <c r="AO15" s="20" t="str">
        <f>IF(AN15="","",IF(AN15&gt;=Resultados!$C$6,"Esperado",IF(AN15&gt;=Resultados!$C$7,"En desarrollo","Requiere apoyo")))</f>
        <v/>
      </c>
    </row>
    <row r="16" spans="1:41" ht="14.4" x14ac:dyDescent="0.3">
      <c r="A16" s="16">
        <f t="shared" si="0"/>
        <v>7</v>
      </c>
      <c r="B16" s="17"/>
      <c r="C16" s="13" t="str">
        <f t="shared" si="1"/>
        <v/>
      </c>
      <c r="D16" s="14" t="str">
        <f t="shared" si="2"/>
        <v/>
      </c>
      <c r="E16" s="13" t="str">
        <f>IF(D16="","",IF(D16&gt;=Resultados!$C$6,"Esperado",IF(D16&gt;=Resultados!$C$7,"En desarrollo","Requiere apoyo")))</f>
        <v/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F16" s="19" t="str">
        <f t="shared" si="3"/>
        <v/>
      </c>
      <c r="AG16" s="20" t="str">
        <f>IF(AF16="","",IF(AF16&gt;=Resultados!$C$6,"Esperado",IF(AF16&gt;=Resultados!$C$7,"En desarrollo","Requiere apoyo")))</f>
        <v/>
      </c>
      <c r="AH16" s="19" t="str">
        <f t="shared" si="4"/>
        <v/>
      </c>
      <c r="AI16" s="20" t="str">
        <f>IF(AH16="","",IF(AH16&gt;=Resultados!$C$6,"Esperado",IF(AH16&gt;=Resultados!$C$7,"En desarrollo","Requiere apoyo")))</f>
        <v/>
      </c>
      <c r="AJ16" s="19" t="str">
        <f t="shared" si="5"/>
        <v/>
      </c>
      <c r="AK16" s="20" t="str">
        <f>IF(AJ16="","",IF(AJ16&gt;=Resultados!$C$6,"Esperado",IF(AJ16&gt;=Resultados!$C$7,"En desarrollo","Requiere apoyo")))</f>
        <v/>
      </c>
      <c r="AL16" s="19" t="str">
        <f t="shared" si="6"/>
        <v/>
      </c>
      <c r="AM16" s="20" t="str">
        <f>IF(AL16="","",IF(AL16&gt;=Resultados!$C$6,"Esperado",IF(AL16&gt;=Resultados!$C$7,"En desarrollo","Requiere apoyo")))</f>
        <v/>
      </c>
      <c r="AN16" s="19" t="str">
        <f t="shared" si="7"/>
        <v/>
      </c>
      <c r="AO16" s="20" t="str">
        <f>IF(AN16="","",IF(AN16&gt;=Resultados!$C$6,"Esperado",IF(AN16&gt;=Resultados!$C$7,"En desarrollo","Requiere apoyo")))</f>
        <v/>
      </c>
    </row>
    <row r="17" spans="1:41" ht="14.4" x14ac:dyDescent="0.3">
      <c r="A17" s="15">
        <f t="shared" si="0"/>
        <v>8</v>
      </c>
      <c r="B17" s="12"/>
      <c r="C17" s="13" t="str">
        <f t="shared" si="1"/>
        <v/>
      </c>
      <c r="D17" s="14" t="str">
        <f t="shared" si="2"/>
        <v/>
      </c>
      <c r="E17" s="13" t="str">
        <f>IF(D17="","",IF(D17&gt;=Resultados!$C$6,"Esperado",IF(D17&gt;=Resultados!$C$7,"En desarrollo","Requiere apoyo")))</f>
        <v/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F17" s="19" t="str">
        <f t="shared" si="3"/>
        <v/>
      </c>
      <c r="AG17" s="20" t="str">
        <f>IF(AF17="","",IF(AF17&gt;=Resultados!$C$6,"Esperado",IF(AF17&gt;=Resultados!$C$7,"En desarrollo","Requiere apoyo")))</f>
        <v/>
      </c>
      <c r="AH17" s="19" t="str">
        <f t="shared" si="4"/>
        <v/>
      </c>
      <c r="AI17" s="20" t="str">
        <f>IF(AH17="","",IF(AH17&gt;=Resultados!$C$6,"Esperado",IF(AH17&gt;=Resultados!$C$7,"En desarrollo","Requiere apoyo")))</f>
        <v/>
      </c>
      <c r="AJ17" s="19" t="str">
        <f t="shared" si="5"/>
        <v/>
      </c>
      <c r="AK17" s="20" t="str">
        <f>IF(AJ17="","",IF(AJ17&gt;=Resultados!$C$6,"Esperado",IF(AJ17&gt;=Resultados!$C$7,"En desarrollo","Requiere apoyo")))</f>
        <v/>
      </c>
      <c r="AL17" s="19" t="str">
        <f t="shared" si="6"/>
        <v/>
      </c>
      <c r="AM17" s="20" t="str">
        <f>IF(AL17="","",IF(AL17&gt;=Resultados!$C$6,"Esperado",IF(AL17&gt;=Resultados!$C$7,"En desarrollo","Requiere apoyo")))</f>
        <v/>
      </c>
      <c r="AN17" s="19" t="str">
        <f t="shared" si="7"/>
        <v/>
      </c>
      <c r="AO17" s="20" t="str">
        <f>IF(AN17="","",IF(AN17&gt;=Resultados!$C$6,"Esperado",IF(AN17&gt;=Resultados!$C$7,"En desarrollo","Requiere apoyo")))</f>
        <v/>
      </c>
    </row>
    <row r="18" spans="1:41" ht="14.4" x14ac:dyDescent="0.3">
      <c r="A18" s="16">
        <f t="shared" si="0"/>
        <v>9</v>
      </c>
      <c r="B18" s="17"/>
      <c r="C18" s="13" t="str">
        <f t="shared" si="1"/>
        <v/>
      </c>
      <c r="D18" s="14" t="str">
        <f t="shared" si="2"/>
        <v/>
      </c>
      <c r="E18" s="13" t="str">
        <f>IF(D18="","",IF(D18&gt;=Resultados!$C$6,"Esperado",IF(D18&gt;=Resultados!$C$7,"En desarrollo","Requiere apoyo")))</f>
        <v/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F18" s="19" t="str">
        <f t="shared" si="3"/>
        <v/>
      </c>
      <c r="AG18" s="20" t="str">
        <f>IF(AF18="","",IF(AF18&gt;=Resultados!$C$6,"Esperado",IF(AF18&gt;=Resultados!$C$7,"En desarrollo","Requiere apoyo")))</f>
        <v/>
      </c>
      <c r="AH18" s="19" t="str">
        <f t="shared" si="4"/>
        <v/>
      </c>
      <c r="AI18" s="20" t="str">
        <f>IF(AH18="","",IF(AH18&gt;=Resultados!$C$6,"Esperado",IF(AH18&gt;=Resultados!$C$7,"En desarrollo","Requiere apoyo")))</f>
        <v/>
      </c>
      <c r="AJ18" s="19" t="str">
        <f t="shared" si="5"/>
        <v/>
      </c>
      <c r="AK18" s="20" t="str">
        <f>IF(AJ18="","",IF(AJ18&gt;=Resultados!$C$6,"Esperado",IF(AJ18&gt;=Resultados!$C$7,"En desarrollo","Requiere apoyo")))</f>
        <v/>
      </c>
      <c r="AL18" s="19" t="str">
        <f t="shared" si="6"/>
        <v/>
      </c>
      <c r="AM18" s="20" t="str">
        <f>IF(AL18="","",IF(AL18&gt;=Resultados!$C$6,"Esperado",IF(AL18&gt;=Resultados!$C$7,"En desarrollo","Requiere apoyo")))</f>
        <v/>
      </c>
      <c r="AN18" s="19" t="str">
        <f t="shared" si="7"/>
        <v/>
      </c>
      <c r="AO18" s="20" t="str">
        <f>IF(AN18="","",IF(AN18&gt;=Resultados!$C$6,"Esperado",IF(AN18&gt;=Resultados!$C$7,"En desarrollo","Requiere apoyo")))</f>
        <v/>
      </c>
    </row>
    <row r="19" spans="1:41" ht="14.4" x14ac:dyDescent="0.3">
      <c r="A19" s="15">
        <f t="shared" si="0"/>
        <v>10</v>
      </c>
      <c r="B19" s="12"/>
      <c r="C19" s="13" t="str">
        <f t="shared" si="1"/>
        <v/>
      </c>
      <c r="D19" s="14" t="str">
        <f t="shared" si="2"/>
        <v/>
      </c>
      <c r="E19" s="13" t="str">
        <f>IF(D19="","",IF(D19&gt;=Resultados!$C$6,"Esperado",IF(D19&gt;=Resultados!$C$7,"En desarrollo","Requiere apoyo")))</f>
        <v/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F19" s="19" t="str">
        <f t="shared" si="3"/>
        <v/>
      </c>
      <c r="AG19" s="20" t="str">
        <f>IF(AF19="","",IF(AF19&gt;=Resultados!$C$6,"Esperado",IF(AF19&gt;=Resultados!$C$7,"En desarrollo","Requiere apoyo")))</f>
        <v/>
      </c>
      <c r="AH19" s="19" t="str">
        <f t="shared" si="4"/>
        <v/>
      </c>
      <c r="AI19" s="20" t="str">
        <f>IF(AH19="","",IF(AH19&gt;=Resultados!$C$6,"Esperado",IF(AH19&gt;=Resultados!$C$7,"En desarrollo","Requiere apoyo")))</f>
        <v/>
      </c>
      <c r="AJ19" s="19" t="str">
        <f t="shared" si="5"/>
        <v/>
      </c>
      <c r="AK19" s="20" t="str">
        <f>IF(AJ19="","",IF(AJ19&gt;=Resultados!$C$6,"Esperado",IF(AJ19&gt;=Resultados!$C$7,"En desarrollo","Requiere apoyo")))</f>
        <v/>
      </c>
      <c r="AL19" s="19" t="str">
        <f t="shared" si="6"/>
        <v/>
      </c>
      <c r="AM19" s="20" t="str">
        <f>IF(AL19="","",IF(AL19&gt;=Resultados!$C$6,"Esperado",IF(AL19&gt;=Resultados!$C$7,"En desarrollo","Requiere apoyo")))</f>
        <v/>
      </c>
      <c r="AN19" s="19" t="str">
        <f t="shared" si="7"/>
        <v/>
      </c>
      <c r="AO19" s="20" t="str">
        <f>IF(AN19="","",IF(AN19&gt;=Resultados!$C$6,"Esperado",IF(AN19&gt;=Resultados!$C$7,"En desarrollo","Requiere apoyo")))</f>
        <v/>
      </c>
    </row>
    <row r="20" spans="1:41" ht="14.4" x14ac:dyDescent="0.3">
      <c r="A20" s="16">
        <f t="shared" si="0"/>
        <v>11</v>
      </c>
      <c r="B20" s="17"/>
      <c r="C20" s="13" t="str">
        <f t="shared" si="1"/>
        <v/>
      </c>
      <c r="D20" s="14" t="str">
        <f t="shared" si="2"/>
        <v/>
      </c>
      <c r="E20" s="13" t="str">
        <f>IF(D20="","",IF(D20&gt;=Resultados!$C$6,"Esperado",IF(D20&gt;=Resultados!$C$7,"En desarrollo","Requiere apoyo")))</f>
        <v/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F20" s="19" t="str">
        <f t="shared" si="3"/>
        <v/>
      </c>
      <c r="AG20" s="20" t="str">
        <f>IF(AF20="","",IF(AF20&gt;=Resultados!$C$6,"Esperado",IF(AF20&gt;=Resultados!$C$7,"En desarrollo","Requiere apoyo")))</f>
        <v/>
      </c>
      <c r="AH20" s="19" t="str">
        <f t="shared" si="4"/>
        <v/>
      </c>
      <c r="AI20" s="20" t="str">
        <f>IF(AH20="","",IF(AH20&gt;=Resultados!$C$6,"Esperado",IF(AH20&gt;=Resultados!$C$7,"En desarrollo","Requiere apoyo")))</f>
        <v/>
      </c>
      <c r="AJ20" s="19" t="str">
        <f t="shared" si="5"/>
        <v/>
      </c>
      <c r="AK20" s="20" t="str">
        <f>IF(AJ20="","",IF(AJ20&gt;=Resultados!$C$6,"Esperado",IF(AJ20&gt;=Resultados!$C$7,"En desarrollo","Requiere apoyo")))</f>
        <v/>
      </c>
      <c r="AL20" s="19" t="str">
        <f t="shared" si="6"/>
        <v/>
      </c>
      <c r="AM20" s="20" t="str">
        <f>IF(AL20="","",IF(AL20&gt;=Resultados!$C$6,"Esperado",IF(AL20&gt;=Resultados!$C$7,"En desarrollo","Requiere apoyo")))</f>
        <v/>
      </c>
      <c r="AN20" s="19" t="str">
        <f t="shared" si="7"/>
        <v/>
      </c>
      <c r="AO20" s="20" t="str">
        <f>IF(AN20="","",IF(AN20&gt;=Resultados!$C$6,"Esperado",IF(AN20&gt;=Resultados!$C$7,"En desarrollo","Requiere apoyo")))</f>
        <v/>
      </c>
    </row>
    <row r="21" spans="1:41" ht="14.4" x14ac:dyDescent="0.3">
      <c r="A21" s="15">
        <f t="shared" si="0"/>
        <v>12</v>
      </c>
      <c r="B21" s="12"/>
      <c r="C21" s="13" t="str">
        <f t="shared" si="1"/>
        <v/>
      </c>
      <c r="D21" s="14" t="str">
        <f t="shared" si="2"/>
        <v/>
      </c>
      <c r="E21" s="13" t="str">
        <f>IF(D21="","",IF(D21&gt;=Resultados!$C$6,"Esperado",IF(D21&gt;=Resultados!$C$7,"En desarrollo","Requiere apoyo")))</f>
        <v/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F21" s="19" t="str">
        <f t="shared" si="3"/>
        <v/>
      </c>
      <c r="AG21" s="20" t="str">
        <f>IF(AF21="","",IF(AF21&gt;=Resultados!$C$6,"Esperado",IF(AF21&gt;=Resultados!$C$7,"En desarrollo","Requiere apoyo")))</f>
        <v/>
      </c>
      <c r="AH21" s="19" t="str">
        <f t="shared" si="4"/>
        <v/>
      </c>
      <c r="AI21" s="20" t="str">
        <f>IF(AH21="","",IF(AH21&gt;=Resultados!$C$6,"Esperado",IF(AH21&gt;=Resultados!$C$7,"En desarrollo","Requiere apoyo")))</f>
        <v/>
      </c>
      <c r="AJ21" s="19" t="str">
        <f t="shared" si="5"/>
        <v/>
      </c>
      <c r="AK21" s="20" t="str">
        <f>IF(AJ21="","",IF(AJ21&gt;=Resultados!$C$6,"Esperado",IF(AJ21&gt;=Resultados!$C$7,"En desarrollo","Requiere apoyo")))</f>
        <v/>
      </c>
      <c r="AL21" s="19" t="str">
        <f t="shared" si="6"/>
        <v/>
      </c>
      <c r="AM21" s="20" t="str">
        <f>IF(AL21="","",IF(AL21&gt;=Resultados!$C$6,"Esperado",IF(AL21&gt;=Resultados!$C$7,"En desarrollo","Requiere apoyo")))</f>
        <v/>
      </c>
      <c r="AN21" s="19" t="str">
        <f t="shared" si="7"/>
        <v/>
      </c>
      <c r="AO21" s="20" t="str">
        <f>IF(AN21="","",IF(AN21&gt;=Resultados!$C$6,"Esperado",IF(AN21&gt;=Resultados!$C$7,"En desarrollo","Requiere apoyo")))</f>
        <v/>
      </c>
    </row>
    <row r="22" spans="1:41" ht="14.4" x14ac:dyDescent="0.3">
      <c r="A22" s="16">
        <f t="shared" si="0"/>
        <v>13</v>
      </c>
      <c r="B22" s="17"/>
      <c r="C22" s="13" t="str">
        <f t="shared" si="1"/>
        <v/>
      </c>
      <c r="D22" s="14" t="str">
        <f t="shared" si="2"/>
        <v/>
      </c>
      <c r="E22" s="13" t="str">
        <f>IF(D22="","",IF(D22&gt;=Resultados!$C$6,"Esperado",IF(D22&gt;=Resultados!$C$7,"En desarrollo","Requiere apoyo")))</f>
        <v/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F22" s="19" t="str">
        <f t="shared" si="3"/>
        <v/>
      </c>
      <c r="AG22" s="20" t="str">
        <f>IF(AF22="","",IF(AF22&gt;=Resultados!$C$6,"Esperado",IF(AF22&gt;=Resultados!$C$7,"En desarrollo","Requiere apoyo")))</f>
        <v/>
      </c>
      <c r="AH22" s="19" t="str">
        <f t="shared" si="4"/>
        <v/>
      </c>
      <c r="AI22" s="20" t="str">
        <f>IF(AH22="","",IF(AH22&gt;=Resultados!$C$6,"Esperado",IF(AH22&gt;=Resultados!$C$7,"En desarrollo","Requiere apoyo")))</f>
        <v/>
      </c>
      <c r="AJ22" s="19" t="str">
        <f t="shared" si="5"/>
        <v/>
      </c>
      <c r="AK22" s="20" t="str">
        <f>IF(AJ22="","",IF(AJ22&gt;=Resultados!$C$6,"Esperado",IF(AJ22&gt;=Resultados!$C$7,"En desarrollo","Requiere apoyo")))</f>
        <v/>
      </c>
      <c r="AL22" s="19" t="str">
        <f t="shared" si="6"/>
        <v/>
      </c>
      <c r="AM22" s="20" t="str">
        <f>IF(AL22="","",IF(AL22&gt;=Resultados!$C$6,"Esperado",IF(AL22&gt;=Resultados!$C$7,"En desarrollo","Requiere apoyo")))</f>
        <v/>
      </c>
      <c r="AN22" s="19" t="str">
        <f t="shared" si="7"/>
        <v/>
      </c>
      <c r="AO22" s="20" t="str">
        <f>IF(AN22="","",IF(AN22&gt;=Resultados!$C$6,"Esperado",IF(AN22&gt;=Resultados!$C$7,"En desarrollo","Requiere apoyo")))</f>
        <v/>
      </c>
    </row>
    <row r="23" spans="1:41" ht="14.4" x14ac:dyDescent="0.3">
      <c r="A23" s="15">
        <f t="shared" si="0"/>
        <v>14</v>
      </c>
      <c r="B23" s="12"/>
      <c r="C23" s="13" t="str">
        <f t="shared" si="1"/>
        <v/>
      </c>
      <c r="D23" s="14" t="str">
        <f t="shared" si="2"/>
        <v/>
      </c>
      <c r="E23" s="13" t="str">
        <f>IF(D23="","",IF(D23&gt;=Resultados!$C$6,"Esperado",IF(D23&gt;=Resultados!$C$7,"En desarrollo","Requiere apoyo")))</f>
        <v/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F23" s="19" t="str">
        <f t="shared" si="3"/>
        <v/>
      </c>
      <c r="AG23" s="20" t="str">
        <f>IF(AF23="","",IF(AF23&gt;=Resultados!$C$6,"Esperado",IF(AF23&gt;=Resultados!$C$7,"En desarrollo","Requiere apoyo")))</f>
        <v/>
      </c>
      <c r="AH23" s="19" t="str">
        <f t="shared" si="4"/>
        <v/>
      </c>
      <c r="AI23" s="20" t="str">
        <f>IF(AH23="","",IF(AH23&gt;=Resultados!$C$6,"Esperado",IF(AH23&gt;=Resultados!$C$7,"En desarrollo","Requiere apoyo")))</f>
        <v/>
      </c>
      <c r="AJ23" s="19" t="str">
        <f t="shared" si="5"/>
        <v/>
      </c>
      <c r="AK23" s="20" t="str">
        <f>IF(AJ23="","",IF(AJ23&gt;=Resultados!$C$6,"Esperado",IF(AJ23&gt;=Resultados!$C$7,"En desarrollo","Requiere apoyo")))</f>
        <v/>
      </c>
      <c r="AL23" s="19" t="str">
        <f t="shared" si="6"/>
        <v/>
      </c>
      <c r="AM23" s="20" t="str">
        <f>IF(AL23="","",IF(AL23&gt;=Resultados!$C$6,"Esperado",IF(AL23&gt;=Resultados!$C$7,"En desarrollo","Requiere apoyo")))</f>
        <v/>
      </c>
      <c r="AN23" s="19" t="str">
        <f t="shared" si="7"/>
        <v/>
      </c>
      <c r="AO23" s="20" t="str">
        <f>IF(AN23="","",IF(AN23&gt;=Resultados!$C$6,"Esperado",IF(AN23&gt;=Resultados!$C$7,"En desarrollo","Requiere apoyo")))</f>
        <v/>
      </c>
    </row>
    <row r="24" spans="1:41" ht="14.4" x14ac:dyDescent="0.3">
      <c r="A24" s="16">
        <f t="shared" si="0"/>
        <v>15</v>
      </c>
      <c r="B24" s="17"/>
      <c r="C24" s="13" t="str">
        <f t="shared" si="1"/>
        <v/>
      </c>
      <c r="D24" s="14" t="str">
        <f t="shared" si="2"/>
        <v/>
      </c>
      <c r="E24" s="13" t="str">
        <f>IF(D24="","",IF(D24&gt;=Resultados!$C$6,"Esperado",IF(D24&gt;=Resultados!$C$7,"En desarrollo","Requiere apoyo")))</f>
        <v/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F24" s="19" t="str">
        <f t="shared" si="3"/>
        <v/>
      </c>
      <c r="AG24" s="20" t="str">
        <f>IF(AF24="","",IF(AF24&gt;=Resultados!$C$6,"Esperado",IF(AF24&gt;=Resultados!$C$7,"En desarrollo","Requiere apoyo")))</f>
        <v/>
      </c>
      <c r="AH24" s="19" t="str">
        <f t="shared" si="4"/>
        <v/>
      </c>
      <c r="AI24" s="20" t="str">
        <f>IF(AH24="","",IF(AH24&gt;=Resultados!$C$6,"Esperado",IF(AH24&gt;=Resultados!$C$7,"En desarrollo","Requiere apoyo")))</f>
        <v/>
      </c>
      <c r="AJ24" s="19" t="str">
        <f t="shared" si="5"/>
        <v/>
      </c>
      <c r="AK24" s="20" t="str">
        <f>IF(AJ24="","",IF(AJ24&gt;=Resultados!$C$6,"Esperado",IF(AJ24&gt;=Resultados!$C$7,"En desarrollo","Requiere apoyo")))</f>
        <v/>
      </c>
      <c r="AL24" s="19" t="str">
        <f t="shared" si="6"/>
        <v/>
      </c>
      <c r="AM24" s="20" t="str">
        <f>IF(AL24="","",IF(AL24&gt;=Resultados!$C$6,"Esperado",IF(AL24&gt;=Resultados!$C$7,"En desarrollo","Requiere apoyo")))</f>
        <v/>
      </c>
      <c r="AN24" s="19" t="str">
        <f t="shared" si="7"/>
        <v/>
      </c>
      <c r="AO24" s="20" t="str">
        <f>IF(AN24="","",IF(AN24&gt;=Resultados!$C$6,"Esperado",IF(AN24&gt;=Resultados!$C$7,"En desarrollo","Requiere apoyo")))</f>
        <v/>
      </c>
    </row>
    <row r="25" spans="1:41" ht="14.4" x14ac:dyDescent="0.3">
      <c r="A25" s="15">
        <f t="shared" si="0"/>
        <v>16</v>
      </c>
      <c r="B25" s="12"/>
      <c r="C25" s="13" t="str">
        <f t="shared" si="1"/>
        <v/>
      </c>
      <c r="D25" s="14" t="str">
        <f t="shared" si="2"/>
        <v/>
      </c>
      <c r="E25" s="13" t="str">
        <f>IF(D25="","",IF(D25&gt;=Resultados!$C$6,"Esperado",IF(D25&gt;=Resultados!$C$7,"En desarrollo","Requiere apoyo")))</f>
        <v/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F25" s="19" t="str">
        <f t="shared" si="3"/>
        <v/>
      </c>
      <c r="AG25" s="20" t="str">
        <f>IF(AF25="","",IF(AF25&gt;=Resultados!$C$6,"Esperado",IF(AF25&gt;=Resultados!$C$7,"En desarrollo","Requiere apoyo")))</f>
        <v/>
      </c>
      <c r="AH25" s="19" t="str">
        <f t="shared" si="4"/>
        <v/>
      </c>
      <c r="AI25" s="20" t="str">
        <f>IF(AH25="","",IF(AH25&gt;=Resultados!$C$6,"Esperado",IF(AH25&gt;=Resultados!$C$7,"En desarrollo","Requiere apoyo")))</f>
        <v/>
      </c>
      <c r="AJ25" s="19" t="str">
        <f t="shared" si="5"/>
        <v/>
      </c>
      <c r="AK25" s="20" t="str">
        <f>IF(AJ25="","",IF(AJ25&gt;=Resultados!$C$6,"Esperado",IF(AJ25&gt;=Resultados!$C$7,"En desarrollo","Requiere apoyo")))</f>
        <v/>
      </c>
      <c r="AL25" s="19" t="str">
        <f t="shared" si="6"/>
        <v/>
      </c>
      <c r="AM25" s="20" t="str">
        <f>IF(AL25="","",IF(AL25&gt;=Resultados!$C$6,"Esperado",IF(AL25&gt;=Resultados!$C$7,"En desarrollo","Requiere apoyo")))</f>
        <v/>
      </c>
      <c r="AN25" s="19" t="str">
        <f t="shared" si="7"/>
        <v/>
      </c>
      <c r="AO25" s="20" t="str">
        <f>IF(AN25="","",IF(AN25&gt;=Resultados!$C$6,"Esperado",IF(AN25&gt;=Resultados!$C$7,"En desarrollo","Requiere apoyo")))</f>
        <v/>
      </c>
    </row>
    <row r="26" spans="1:41" ht="14.4" x14ac:dyDescent="0.3">
      <c r="A26" s="16">
        <f t="shared" si="0"/>
        <v>17</v>
      </c>
      <c r="B26" s="17"/>
      <c r="C26" s="13" t="str">
        <f t="shared" si="1"/>
        <v/>
      </c>
      <c r="D26" s="14" t="str">
        <f t="shared" si="2"/>
        <v/>
      </c>
      <c r="E26" s="13" t="str">
        <f>IF(D26="","",IF(D26&gt;=Resultados!$C$6,"Esperado",IF(D26&gt;=Resultados!$C$7,"En desarrollo","Requiere apoyo")))</f>
        <v/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F26" s="19" t="str">
        <f t="shared" si="3"/>
        <v/>
      </c>
      <c r="AG26" s="20" t="str">
        <f>IF(AF26="","",IF(AF26&gt;=Resultados!$C$6,"Esperado",IF(AF26&gt;=Resultados!$C$7,"En desarrollo","Requiere apoyo")))</f>
        <v/>
      </c>
      <c r="AH26" s="19" t="str">
        <f t="shared" si="4"/>
        <v/>
      </c>
      <c r="AI26" s="20" t="str">
        <f>IF(AH26="","",IF(AH26&gt;=Resultados!$C$6,"Esperado",IF(AH26&gt;=Resultados!$C$7,"En desarrollo","Requiere apoyo")))</f>
        <v/>
      </c>
      <c r="AJ26" s="19" t="str">
        <f t="shared" si="5"/>
        <v/>
      </c>
      <c r="AK26" s="20" t="str">
        <f>IF(AJ26="","",IF(AJ26&gt;=Resultados!$C$6,"Esperado",IF(AJ26&gt;=Resultados!$C$7,"En desarrollo","Requiere apoyo")))</f>
        <v/>
      </c>
      <c r="AL26" s="19" t="str">
        <f t="shared" si="6"/>
        <v/>
      </c>
      <c r="AM26" s="20" t="str">
        <f>IF(AL26="","",IF(AL26&gt;=Resultados!$C$6,"Esperado",IF(AL26&gt;=Resultados!$C$7,"En desarrollo","Requiere apoyo")))</f>
        <v/>
      </c>
      <c r="AN26" s="19" t="str">
        <f t="shared" si="7"/>
        <v/>
      </c>
      <c r="AO26" s="20" t="str">
        <f>IF(AN26="","",IF(AN26&gt;=Resultados!$C$6,"Esperado",IF(AN26&gt;=Resultados!$C$7,"En desarrollo","Requiere apoyo")))</f>
        <v/>
      </c>
    </row>
    <row r="27" spans="1:41" ht="14.4" x14ac:dyDescent="0.3">
      <c r="A27" s="15">
        <f t="shared" si="0"/>
        <v>18</v>
      </c>
      <c r="B27" s="12"/>
      <c r="C27" s="13" t="str">
        <f t="shared" si="1"/>
        <v/>
      </c>
      <c r="D27" s="14" t="str">
        <f t="shared" si="2"/>
        <v/>
      </c>
      <c r="E27" s="13" t="str">
        <f>IF(D27="","",IF(D27&gt;=Resultados!$C$6,"Esperado",IF(D27&gt;=Resultados!$C$7,"En desarrollo","Requiere apoyo")))</f>
        <v/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F27" s="19" t="str">
        <f t="shared" si="3"/>
        <v/>
      </c>
      <c r="AG27" s="20" t="str">
        <f>IF(AF27="","",IF(AF27&gt;=Resultados!$C$6,"Esperado",IF(AF27&gt;=Resultados!$C$7,"En desarrollo","Requiere apoyo")))</f>
        <v/>
      </c>
      <c r="AH27" s="19" t="str">
        <f t="shared" si="4"/>
        <v/>
      </c>
      <c r="AI27" s="20" t="str">
        <f>IF(AH27="","",IF(AH27&gt;=Resultados!$C$6,"Esperado",IF(AH27&gt;=Resultados!$C$7,"En desarrollo","Requiere apoyo")))</f>
        <v/>
      </c>
      <c r="AJ27" s="19" t="str">
        <f t="shared" si="5"/>
        <v/>
      </c>
      <c r="AK27" s="20" t="str">
        <f>IF(AJ27="","",IF(AJ27&gt;=Resultados!$C$6,"Esperado",IF(AJ27&gt;=Resultados!$C$7,"En desarrollo","Requiere apoyo")))</f>
        <v/>
      </c>
      <c r="AL27" s="19" t="str">
        <f t="shared" si="6"/>
        <v/>
      </c>
      <c r="AM27" s="20" t="str">
        <f>IF(AL27="","",IF(AL27&gt;=Resultados!$C$6,"Esperado",IF(AL27&gt;=Resultados!$C$7,"En desarrollo","Requiere apoyo")))</f>
        <v/>
      </c>
      <c r="AN27" s="19" t="str">
        <f t="shared" si="7"/>
        <v/>
      </c>
      <c r="AO27" s="20" t="str">
        <f>IF(AN27="","",IF(AN27&gt;=Resultados!$C$6,"Esperado",IF(AN27&gt;=Resultados!$C$7,"En desarrollo","Requiere apoyo")))</f>
        <v/>
      </c>
    </row>
    <row r="28" spans="1:41" ht="14.4" x14ac:dyDescent="0.3">
      <c r="A28" s="16">
        <f t="shared" si="0"/>
        <v>19</v>
      </c>
      <c r="B28" s="17"/>
      <c r="C28" s="13" t="str">
        <f t="shared" si="1"/>
        <v/>
      </c>
      <c r="D28" s="14" t="str">
        <f t="shared" si="2"/>
        <v/>
      </c>
      <c r="E28" s="13" t="str">
        <f>IF(D28="","",IF(D28&gt;=Resultados!$C$6,"Esperado",IF(D28&gt;=Resultados!$C$7,"En desarrollo","Requiere apoyo")))</f>
        <v/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F28" s="19" t="str">
        <f t="shared" si="3"/>
        <v/>
      </c>
      <c r="AG28" s="20" t="str">
        <f>IF(AF28="","",IF(AF28&gt;=Resultados!$C$6,"Esperado",IF(AF28&gt;=Resultados!$C$7,"En desarrollo","Requiere apoyo")))</f>
        <v/>
      </c>
      <c r="AH28" s="19" t="str">
        <f t="shared" si="4"/>
        <v/>
      </c>
      <c r="AI28" s="20" t="str">
        <f>IF(AH28="","",IF(AH28&gt;=Resultados!$C$6,"Esperado",IF(AH28&gt;=Resultados!$C$7,"En desarrollo","Requiere apoyo")))</f>
        <v/>
      </c>
      <c r="AJ28" s="19" t="str">
        <f t="shared" si="5"/>
        <v/>
      </c>
      <c r="AK28" s="20" t="str">
        <f>IF(AJ28="","",IF(AJ28&gt;=Resultados!$C$6,"Esperado",IF(AJ28&gt;=Resultados!$C$7,"En desarrollo","Requiere apoyo")))</f>
        <v/>
      </c>
      <c r="AL28" s="19" t="str">
        <f t="shared" si="6"/>
        <v/>
      </c>
      <c r="AM28" s="20" t="str">
        <f>IF(AL28="","",IF(AL28&gt;=Resultados!$C$6,"Esperado",IF(AL28&gt;=Resultados!$C$7,"En desarrollo","Requiere apoyo")))</f>
        <v/>
      </c>
      <c r="AN28" s="19" t="str">
        <f t="shared" si="7"/>
        <v/>
      </c>
      <c r="AO28" s="20" t="str">
        <f>IF(AN28="","",IF(AN28&gt;=Resultados!$C$6,"Esperado",IF(AN28&gt;=Resultados!$C$7,"En desarrollo","Requiere apoyo")))</f>
        <v/>
      </c>
    </row>
    <row r="29" spans="1:41" ht="14.4" x14ac:dyDescent="0.3">
      <c r="A29" s="15">
        <f t="shared" si="0"/>
        <v>20</v>
      </c>
      <c r="B29" s="12"/>
      <c r="C29" s="13" t="str">
        <f t="shared" si="1"/>
        <v/>
      </c>
      <c r="D29" s="14" t="str">
        <f t="shared" si="2"/>
        <v/>
      </c>
      <c r="E29" s="13" t="str">
        <f>IF(D29="","",IF(D29&gt;=Resultados!$C$6,"Esperado",IF(D29&gt;=Resultados!$C$7,"En desarrollo","Requiere apoyo")))</f>
        <v/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F29" s="19" t="str">
        <f t="shared" si="3"/>
        <v/>
      </c>
      <c r="AG29" s="20" t="str">
        <f>IF(AF29="","",IF(AF29&gt;=Resultados!$C$6,"Esperado",IF(AF29&gt;=Resultados!$C$7,"En desarrollo","Requiere apoyo")))</f>
        <v/>
      </c>
      <c r="AH29" s="19" t="str">
        <f t="shared" si="4"/>
        <v/>
      </c>
      <c r="AI29" s="20" t="str">
        <f>IF(AH29="","",IF(AH29&gt;=Resultados!$C$6,"Esperado",IF(AH29&gt;=Resultados!$C$7,"En desarrollo","Requiere apoyo")))</f>
        <v/>
      </c>
      <c r="AJ29" s="19" t="str">
        <f t="shared" si="5"/>
        <v/>
      </c>
      <c r="AK29" s="20" t="str">
        <f>IF(AJ29="","",IF(AJ29&gt;=Resultados!$C$6,"Esperado",IF(AJ29&gt;=Resultados!$C$7,"En desarrollo","Requiere apoyo")))</f>
        <v/>
      </c>
      <c r="AL29" s="19" t="str">
        <f t="shared" si="6"/>
        <v/>
      </c>
      <c r="AM29" s="20" t="str">
        <f>IF(AL29="","",IF(AL29&gt;=Resultados!$C$6,"Esperado",IF(AL29&gt;=Resultados!$C$7,"En desarrollo","Requiere apoyo")))</f>
        <v/>
      </c>
      <c r="AN29" s="19" t="str">
        <f t="shared" si="7"/>
        <v/>
      </c>
      <c r="AO29" s="20" t="str">
        <f>IF(AN29="","",IF(AN29&gt;=Resultados!$C$6,"Esperado",IF(AN29&gt;=Resultados!$C$7,"En desarrollo","Requiere apoyo")))</f>
        <v/>
      </c>
    </row>
    <row r="30" spans="1:41" ht="14.4" x14ac:dyDescent="0.3">
      <c r="A30" s="16">
        <f t="shared" si="0"/>
        <v>21</v>
      </c>
      <c r="B30" s="17"/>
      <c r="C30" s="13" t="str">
        <f t="shared" si="1"/>
        <v/>
      </c>
      <c r="D30" s="14" t="str">
        <f t="shared" si="2"/>
        <v/>
      </c>
      <c r="E30" s="13" t="str">
        <f>IF(D30="","",IF(D30&gt;=Resultados!$C$6,"Esperado",IF(D30&gt;=Resultados!$C$7,"En desarrollo","Requiere apoyo")))</f>
        <v/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F30" s="19" t="str">
        <f t="shared" si="3"/>
        <v/>
      </c>
      <c r="AG30" s="20" t="str">
        <f>IF(AF30="","",IF(AF30&gt;=Resultados!$C$6,"Esperado",IF(AF30&gt;=Resultados!$C$7,"En desarrollo","Requiere apoyo")))</f>
        <v/>
      </c>
      <c r="AH30" s="19" t="str">
        <f t="shared" si="4"/>
        <v/>
      </c>
      <c r="AI30" s="20" t="str">
        <f>IF(AH30="","",IF(AH30&gt;=Resultados!$C$6,"Esperado",IF(AH30&gt;=Resultados!$C$7,"En desarrollo","Requiere apoyo")))</f>
        <v/>
      </c>
      <c r="AJ30" s="19" t="str">
        <f t="shared" si="5"/>
        <v/>
      </c>
      <c r="AK30" s="20" t="str">
        <f>IF(AJ30="","",IF(AJ30&gt;=Resultados!$C$6,"Esperado",IF(AJ30&gt;=Resultados!$C$7,"En desarrollo","Requiere apoyo")))</f>
        <v/>
      </c>
      <c r="AL30" s="19" t="str">
        <f t="shared" si="6"/>
        <v/>
      </c>
      <c r="AM30" s="20" t="str">
        <f>IF(AL30="","",IF(AL30&gt;=Resultados!$C$6,"Esperado",IF(AL30&gt;=Resultados!$C$7,"En desarrollo","Requiere apoyo")))</f>
        <v/>
      </c>
      <c r="AN30" s="19" t="str">
        <f t="shared" si="7"/>
        <v/>
      </c>
      <c r="AO30" s="20" t="str">
        <f>IF(AN30="","",IF(AN30&gt;=Resultados!$C$6,"Esperado",IF(AN30&gt;=Resultados!$C$7,"En desarrollo","Requiere apoyo")))</f>
        <v/>
      </c>
    </row>
    <row r="31" spans="1:41" ht="14.4" x14ac:dyDescent="0.3">
      <c r="A31" s="15">
        <f t="shared" si="0"/>
        <v>22</v>
      </c>
      <c r="B31" s="12"/>
      <c r="C31" s="13" t="str">
        <f t="shared" si="1"/>
        <v/>
      </c>
      <c r="D31" s="14" t="str">
        <f t="shared" si="2"/>
        <v/>
      </c>
      <c r="E31" s="13" t="str">
        <f>IF(D31="","",IF(D31&gt;=Resultados!$C$6,"Esperado",IF(D31&gt;=Resultados!$C$7,"En desarrollo","Requiere apoyo")))</f>
        <v/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F31" s="19" t="str">
        <f t="shared" si="3"/>
        <v/>
      </c>
      <c r="AG31" s="20" t="str">
        <f>IF(AF31="","",IF(AF31&gt;=Resultados!$C$6,"Esperado",IF(AF31&gt;=Resultados!$C$7,"En desarrollo","Requiere apoyo")))</f>
        <v/>
      </c>
      <c r="AH31" s="19" t="str">
        <f t="shared" si="4"/>
        <v/>
      </c>
      <c r="AI31" s="20" t="str">
        <f>IF(AH31="","",IF(AH31&gt;=Resultados!$C$6,"Esperado",IF(AH31&gt;=Resultados!$C$7,"En desarrollo","Requiere apoyo")))</f>
        <v/>
      </c>
      <c r="AJ31" s="19" t="str">
        <f t="shared" si="5"/>
        <v/>
      </c>
      <c r="AK31" s="20" t="str">
        <f>IF(AJ31="","",IF(AJ31&gt;=Resultados!$C$6,"Esperado",IF(AJ31&gt;=Resultados!$C$7,"En desarrollo","Requiere apoyo")))</f>
        <v/>
      </c>
      <c r="AL31" s="19" t="str">
        <f t="shared" si="6"/>
        <v/>
      </c>
      <c r="AM31" s="20" t="str">
        <f>IF(AL31="","",IF(AL31&gt;=Resultados!$C$6,"Esperado",IF(AL31&gt;=Resultados!$C$7,"En desarrollo","Requiere apoyo")))</f>
        <v/>
      </c>
      <c r="AN31" s="19" t="str">
        <f t="shared" si="7"/>
        <v/>
      </c>
      <c r="AO31" s="20" t="str">
        <f>IF(AN31="","",IF(AN31&gt;=Resultados!$C$6,"Esperado",IF(AN31&gt;=Resultados!$C$7,"En desarrollo","Requiere apoyo")))</f>
        <v/>
      </c>
    </row>
    <row r="32" spans="1:41" ht="14.4" x14ac:dyDescent="0.3">
      <c r="A32" s="16">
        <f t="shared" si="0"/>
        <v>23</v>
      </c>
      <c r="B32" s="17"/>
      <c r="C32" s="13" t="str">
        <f t="shared" si="1"/>
        <v/>
      </c>
      <c r="D32" s="14" t="str">
        <f t="shared" si="2"/>
        <v/>
      </c>
      <c r="E32" s="13" t="str">
        <f>IF(D32="","",IF(D32&gt;=Resultados!$C$6,"Esperado",IF(D32&gt;=Resultados!$C$7,"En desarrollo","Requiere apoyo")))</f>
        <v/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F32" s="19" t="str">
        <f t="shared" si="3"/>
        <v/>
      </c>
      <c r="AG32" s="20" t="str">
        <f>IF(AF32="","",IF(AF32&gt;=Resultados!$C$6,"Esperado",IF(AF32&gt;=Resultados!$C$7,"En desarrollo","Requiere apoyo")))</f>
        <v/>
      </c>
      <c r="AH32" s="19" t="str">
        <f t="shared" si="4"/>
        <v/>
      </c>
      <c r="AI32" s="20" t="str">
        <f>IF(AH32="","",IF(AH32&gt;=Resultados!$C$6,"Esperado",IF(AH32&gt;=Resultados!$C$7,"En desarrollo","Requiere apoyo")))</f>
        <v/>
      </c>
      <c r="AJ32" s="19" t="str">
        <f t="shared" si="5"/>
        <v/>
      </c>
      <c r="AK32" s="20" t="str">
        <f>IF(AJ32="","",IF(AJ32&gt;=Resultados!$C$6,"Esperado",IF(AJ32&gt;=Resultados!$C$7,"En desarrollo","Requiere apoyo")))</f>
        <v/>
      </c>
      <c r="AL32" s="19" t="str">
        <f t="shared" si="6"/>
        <v/>
      </c>
      <c r="AM32" s="20" t="str">
        <f>IF(AL32="","",IF(AL32&gt;=Resultados!$C$6,"Esperado",IF(AL32&gt;=Resultados!$C$7,"En desarrollo","Requiere apoyo")))</f>
        <v/>
      </c>
      <c r="AN32" s="19" t="str">
        <f t="shared" si="7"/>
        <v/>
      </c>
      <c r="AO32" s="20" t="str">
        <f>IF(AN32="","",IF(AN32&gt;=Resultados!$C$6,"Esperado",IF(AN32&gt;=Resultados!$C$7,"En desarrollo","Requiere apoyo")))</f>
        <v/>
      </c>
    </row>
    <row r="33" spans="1:41" ht="14.4" x14ac:dyDescent="0.3">
      <c r="A33" s="15">
        <f t="shared" si="0"/>
        <v>24</v>
      </c>
      <c r="B33" s="12"/>
      <c r="C33" s="13" t="str">
        <f t="shared" si="1"/>
        <v/>
      </c>
      <c r="D33" s="14" t="str">
        <f t="shared" si="2"/>
        <v/>
      </c>
      <c r="E33" s="13" t="str">
        <f>IF(D33="","",IF(D33&gt;=Resultados!$C$6,"Esperado",IF(D33&gt;=Resultados!$C$7,"En desarrollo","Requiere apoyo")))</f>
        <v/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F33" s="19" t="str">
        <f t="shared" si="3"/>
        <v/>
      </c>
      <c r="AG33" s="20" t="str">
        <f>IF(AF33="","",IF(AF33&gt;=Resultados!$C$6,"Esperado",IF(AF33&gt;=Resultados!$C$7,"En desarrollo","Requiere apoyo")))</f>
        <v/>
      </c>
      <c r="AH33" s="19" t="str">
        <f t="shared" si="4"/>
        <v/>
      </c>
      <c r="AI33" s="20" t="str">
        <f>IF(AH33="","",IF(AH33&gt;=Resultados!$C$6,"Esperado",IF(AH33&gt;=Resultados!$C$7,"En desarrollo","Requiere apoyo")))</f>
        <v/>
      </c>
      <c r="AJ33" s="19" t="str">
        <f t="shared" si="5"/>
        <v/>
      </c>
      <c r="AK33" s="20" t="str">
        <f>IF(AJ33="","",IF(AJ33&gt;=Resultados!$C$6,"Esperado",IF(AJ33&gt;=Resultados!$C$7,"En desarrollo","Requiere apoyo")))</f>
        <v/>
      </c>
      <c r="AL33" s="19" t="str">
        <f t="shared" si="6"/>
        <v/>
      </c>
      <c r="AM33" s="20" t="str">
        <f>IF(AL33="","",IF(AL33&gt;=Resultados!$C$6,"Esperado",IF(AL33&gt;=Resultados!$C$7,"En desarrollo","Requiere apoyo")))</f>
        <v/>
      </c>
      <c r="AN33" s="19" t="str">
        <f t="shared" si="7"/>
        <v/>
      </c>
      <c r="AO33" s="20" t="str">
        <f>IF(AN33="","",IF(AN33&gt;=Resultados!$C$6,"Esperado",IF(AN33&gt;=Resultados!$C$7,"En desarrollo","Requiere apoyo")))</f>
        <v/>
      </c>
    </row>
    <row r="34" spans="1:41" ht="14.4" x14ac:dyDescent="0.3">
      <c r="A34" s="16">
        <f t="shared" si="0"/>
        <v>25</v>
      </c>
      <c r="B34" s="17"/>
      <c r="C34" s="13" t="str">
        <f t="shared" si="1"/>
        <v/>
      </c>
      <c r="D34" s="14" t="str">
        <f t="shared" si="2"/>
        <v/>
      </c>
      <c r="E34" s="13" t="str">
        <f>IF(D34="","",IF(D34&gt;=Resultados!$C$6,"Esperado",IF(D34&gt;=Resultados!$C$7,"En desarrollo","Requiere apoyo")))</f>
        <v/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F34" s="19" t="str">
        <f t="shared" si="3"/>
        <v/>
      </c>
      <c r="AG34" s="20" t="str">
        <f>IF(AF34="","",IF(AF34&gt;=Resultados!$C$6,"Esperado",IF(AF34&gt;=Resultados!$C$7,"En desarrollo","Requiere apoyo")))</f>
        <v/>
      </c>
      <c r="AH34" s="19" t="str">
        <f t="shared" si="4"/>
        <v/>
      </c>
      <c r="AI34" s="20" t="str">
        <f>IF(AH34="","",IF(AH34&gt;=Resultados!$C$6,"Esperado",IF(AH34&gt;=Resultados!$C$7,"En desarrollo","Requiere apoyo")))</f>
        <v/>
      </c>
      <c r="AJ34" s="19" t="str">
        <f t="shared" si="5"/>
        <v/>
      </c>
      <c r="AK34" s="20" t="str">
        <f>IF(AJ34="","",IF(AJ34&gt;=Resultados!$C$6,"Esperado",IF(AJ34&gt;=Resultados!$C$7,"En desarrollo","Requiere apoyo")))</f>
        <v/>
      </c>
      <c r="AL34" s="19" t="str">
        <f t="shared" si="6"/>
        <v/>
      </c>
      <c r="AM34" s="20" t="str">
        <f>IF(AL34="","",IF(AL34&gt;=Resultados!$C$6,"Esperado",IF(AL34&gt;=Resultados!$C$7,"En desarrollo","Requiere apoyo")))</f>
        <v/>
      </c>
      <c r="AN34" s="19" t="str">
        <f t="shared" si="7"/>
        <v/>
      </c>
      <c r="AO34" s="20" t="str">
        <f>IF(AN34="","",IF(AN34&gt;=Resultados!$C$6,"Esperado",IF(AN34&gt;=Resultados!$C$7,"En desarrollo","Requiere apoyo")))</f>
        <v/>
      </c>
    </row>
    <row r="35" spans="1:41" ht="14.4" x14ac:dyDescent="0.3">
      <c r="A35" s="15">
        <f t="shared" si="0"/>
        <v>26</v>
      </c>
      <c r="B35" s="12"/>
      <c r="C35" s="13" t="str">
        <f t="shared" si="1"/>
        <v/>
      </c>
      <c r="D35" s="14" t="str">
        <f t="shared" si="2"/>
        <v/>
      </c>
      <c r="E35" s="13" t="str">
        <f>IF(D35="","",IF(D35&gt;=Resultados!$C$6,"Esperado",IF(D35&gt;=Resultados!$C$7,"En desarrollo","Requiere apoyo")))</f>
        <v/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F35" s="19" t="str">
        <f t="shared" si="3"/>
        <v/>
      </c>
      <c r="AG35" s="20" t="str">
        <f>IF(AF35="","",IF(AF35&gt;=Resultados!$C$6,"Esperado",IF(AF35&gt;=Resultados!$C$7,"En desarrollo","Requiere apoyo")))</f>
        <v/>
      </c>
      <c r="AH35" s="19" t="str">
        <f t="shared" si="4"/>
        <v/>
      </c>
      <c r="AI35" s="20" t="str">
        <f>IF(AH35="","",IF(AH35&gt;=Resultados!$C$6,"Esperado",IF(AH35&gt;=Resultados!$C$7,"En desarrollo","Requiere apoyo")))</f>
        <v/>
      </c>
      <c r="AJ35" s="19" t="str">
        <f t="shared" si="5"/>
        <v/>
      </c>
      <c r="AK35" s="20" t="str">
        <f>IF(AJ35="","",IF(AJ35&gt;=Resultados!$C$6,"Esperado",IF(AJ35&gt;=Resultados!$C$7,"En desarrollo","Requiere apoyo")))</f>
        <v/>
      </c>
      <c r="AL35" s="19" t="str">
        <f t="shared" si="6"/>
        <v/>
      </c>
      <c r="AM35" s="20" t="str">
        <f>IF(AL35="","",IF(AL35&gt;=Resultados!$C$6,"Esperado",IF(AL35&gt;=Resultados!$C$7,"En desarrollo","Requiere apoyo")))</f>
        <v/>
      </c>
      <c r="AN35" s="19" t="str">
        <f t="shared" si="7"/>
        <v/>
      </c>
      <c r="AO35" s="20" t="str">
        <f>IF(AN35="","",IF(AN35&gt;=Resultados!$C$6,"Esperado",IF(AN35&gt;=Resultados!$C$7,"En desarrollo","Requiere apoyo")))</f>
        <v/>
      </c>
    </row>
    <row r="36" spans="1:41" ht="14.4" x14ac:dyDescent="0.3">
      <c r="A36" s="16">
        <f t="shared" si="0"/>
        <v>27</v>
      </c>
      <c r="B36" s="17"/>
      <c r="C36" s="13" t="str">
        <f t="shared" si="1"/>
        <v/>
      </c>
      <c r="D36" s="14" t="str">
        <f t="shared" si="2"/>
        <v/>
      </c>
      <c r="E36" s="13" t="str">
        <f>IF(D36="","",IF(D36&gt;=Resultados!$C$6,"Esperado",IF(D36&gt;=Resultados!$C$7,"En desarrollo","Requiere apoyo")))</f>
        <v/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F36" s="19" t="str">
        <f t="shared" si="3"/>
        <v/>
      </c>
      <c r="AG36" s="20" t="str">
        <f>IF(AF36="","",IF(AF36&gt;=Resultados!$C$6,"Esperado",IF(AF36&gt;=Resultados!$C$7,"En desarrollo","Requiere apoyo")))</f>
        <v/>
      </c>
      <c r="AH36" s="19" t="str">
        <f t="shared" si="4"/>
        <v/>
      </c>
      <c r="AI36" s="20" t="str">
        <f>IF(AH36="","",IF(AH36&gt;=Resultados!$C$6,"Esperado",IF(AH36&gt;=Resultados!$C$7,"En desarrollo","Requiere apoyo")))</f>
        <v/>
      </c>
      <c r="AJ36" s="19" t="str">
        <f t="shared" si="5"/>
        <v/>
      </c>
      <c r="AK36" s="20" t="str">
        <f>IF(AJ36="","",IF(AJ36&gt;=Resultados!$C$6,"Esperado",IF(AJ36&gt;=Resultados!$C$7,"En desarrollo","Requiere apoyo")))</f>
        <v/>
      </c>
      <c r="AL36" s="19" t="str">
        <f t="shared" si="6"/>
        <v/>
      </c>
      <c r="AM36" s="20" t="str">
        <f>IF(AL36="","",IF(AL36&gt;=Resultados!$C$6,"Esperado",IF(AL36&gt;=Resultados!$C$7,"En desarrollo","Requiere apoyo")))</f>
        <v/>
      </c>
      <c r="AN36" s="19" t="str">
        <f t="shared" si="7"/>
        <v/>
      </c>
      <c r="AO36" s="20" t="str">
        <f>IF(AN36="","",IF(AN36&gt;=Resultados!$C$6,"Esperado",IF(AN36&gt;=Resultados!$C$7,"En desarrollo","Requiere apoyo")))</f>
        <v/>
      </c>
    </row>
    <row r="37" spans="1:41" ht="14.4" x14ac:dyDescent="0.3">
      <c r="A37" s="15">
        <f t="shared" si="0"/>
        <v>28</v>
      </c>
      <c r="B37" s="12"/>
      <c r="C37" s="13" t="str">
        <f t="shared" si="1"/>
        <v/>
      </c>
      <c r="D37" s="14" t="str">
        <f t="shared" si="2"/>
        <v/>
      </c>
      <c r="E37" s="13" t="str">
        <f>IF(D37="","",IF(D37&gt;=Resultados!$C$6,"Esperado",IF(D37&gt;=Resultados!$C$7,"En desarrollo","Requiere apoyo")))</f>
        <v/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F37" s="19" t="str">
        <f t="shared" si="3"/>
        <v/>
      </c>
      <c r="AG37" s="20" t="str">
        <f>IF(AF37="","",IF(AF37&gt;=Resultados!$C$6,"Esperado",IF(AF37&gt;=Resultados!$C$7,"En desarrollo","Requiere apoyo")))</f>
        <v/>
      </c>
      <c r="AH37" s="19" t="str">
        <f t="shared" si="4"/>
        <v/>
      </c>
      <c r="AI37" s="20" t="str">
        <f>IF(AH37="","",IF(AH37&gt;=Resultados!$C$6,"Esperado",IF(AH37&gt;=Resultados!$C$7,"En desarrollo","Requiere apoyo")))</f>
        <v/>
      </c>
      <c r="AJ37" s="19" t="str">
        <f t="shared" si="5"/>
        <v/>
      </c>
      <c r="AK37" s="20" t="str">
        <f>IF(AJ37="","",IF(AJ37&gt;=Resultados!$C$6,"Esperado",IF(AJ37&gt;=Resultados!$C$7,"En desarrollo","Requiere apoyo")))</f>
        <v/>
      </c>
      <c r="AL37" s="19" t="str">
        <f t="shared" si="6"/>
        <v/>
      </c>
      <c r="AM37" s="20" t="str">
        <f>IF(AL37="","",IF(AL37&gt;=Resultados!$C$6,"Esperado",IF(AL37&gt;=Resultados!$C$7,"En desarrollo","Requiere apoyo")))</f>
        <v/>
      </c>
      <c r="AN37" s="19" t="str">
        <f t="shared" si="7"/>
        <v/>
      </c>
      <c r="AO37" s="20" t="str">
        <f>IF(AN37="","",IF(AN37&gt;=Resultados!$C$6,"Esperado",IF(AN37&gt;=Resultados!$C$7,"En desarrollo","Requiere apoyo")))</f>
        <v/>
      </c>
    </row>
    <row r="38" spans="1:41" ht="14.4" x14ac:dyDescent="0.3">
      <c r="A38" s="16">
        <f t="shared" si="0"/>
        <v>29</v>
      </c>
      <c r="B38" s="17"/>
      <c r="C38" s="13" t="str">
        <f t="shared" si="1"/>
        <v/>
      </c>
      <c r="D38" s="14" t="str">
        <f t="shared" si="2"/>
        <v/>
      </c>
      <c r="E38" s="13" t="str">
        <f>IF(D38="","",IF(D38&gt;=Resultados!$C$6,"Esperado",IF(D38&gt;=Resultados!$C$7,"En desarrollo","Requiere apoyo")))</f>
        <v/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F38" s="19" t="str">
        <f t="shared" si="3"/>
        <v/>
      </c>
      <c r="AG38" s="20" t="str">
        <f>IF(AF38="","",IF(AF38&gt;=Resultados!$C$6,"Esperado",IF(AF38&gt;=Resultados!$C$7,"En desarrollo","Requiere apoyo")))</f>
        <v/>
      </c>
      <c r="AH38" s="19" t="str">
        <f t="shared" si="4"/>
        <v/>
      </c>
      <c r="AI38" s="20" t="str">
        <f>IF(AH38="","",IF(AH38&gt;=Resultados!$C$6,"Esperado",IF(AH38&gt;=Resultados!$C$7,"En desarrollo","Requiere apoyo")))</f>
        <v/>
      </c>
      <c r="AJ38" s="19" t="str">
        <f t="shared" si="5"/>
        <v/>
      </c>
      <c r="AK38" s="20" t="str">
        <f>IF(AJ38="","",IF(AJ38&gt;=Resultados!$C$6,"Esperado",IF(AJ38&gt;=Resultados!$C$7,"En desarrollo","Requiere apoyo")))</f>
        <v/>
      </c>
      <c r="AL38" s="19" t="str">
        <f t="shared" si="6"/>
        <v/>
      </c>
      <c r="AM38" s="20" t="str">
        <f>IF(AL38="","",IF(AL38&gt;=Resultados!$C$6,"Esperado",IF(AL38&gt;=Resultados!$C$7,"En desarrollo","Requiere apoyo")))</f>
        <v/>
      </c>
      <c r="AN38" s="19" t="str">
        <f t="shared" si="7"/>
        <v/>
      </c>
      <c r="AO38" s="20" t="str">
        <f>IF(AN38="","",IF(AN38&gt;=Resultados!$C$6,"Esperado",IF(AN38&gt;=Resultados!$C$7,"En desarrollo","Requiere apoyo")))</f>
        <v/>
      </c>
    </row>
    <row r="39" spans="1:41" ht="14.4" x14ac:dyDescent="0.3">
      <c r="A39" s="15">
        <f t="shared" si="0"/>
        <v>30</v>
      </c>
      <c r="B39" s="12"/>
      <c r="C39" s="13" t="str">
        <f t="shared" si="1"/>
        <v/>
      </c>
      <c r="D39" s="14" t="str">
        <f t="shared" si="2"/>
        <v/>
      </c>
      <c r="E39" s="13" t="str">
        <f>IF(D39="","",IF(D39&gt;=Resultados!$C$6,"Esperado",IF(D39&gt;=Resultados!$C$7,"En desarrollo","Requiere apoyo")))</f>
        <v/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F39" s="19" t="str">
        <f t="shared" si="3"/>
        <v/>
      </c>
      <c r="AG39" s="20" t="str">
        <f>IF(AF39="","",IF(AF39&gt;=Resultados!$C$6,"Esperado",IF(AF39&gt;=Resultados!$C$7,"En desarrollo","Requiere apoyo")))</f>
        <v/>
      </c>
      <c r="AH39" s="19" t="str">
        <f t="shared" si="4"/>
        <v/>
      </c>
      <c r="AI39" s="20" t="str">
        <f>IF(AH39="","",IF(AH39&gt;=Resultados!$C$6,"Esperado",IF(AH39&gt;=Resultados!$C$7,"En desarrollo","Requiere apoyo")))</f>
        <v/>
      </c>
      <c r="AJ39" s="19" t="str">
        <f t="shared" si="5"/>
        <v/>
      </c>
      <c r="AK39" s="20" t="str">
        <f>IF(AJ39="","",IF(AJ39&gt;=Resultados!$C$6,"Esperado",IF(AJ39&gt;=Resultados!$C$7,"En desarrollo","Requiere apoyo")))</f>
        <v/>
      </c>
      <c r="AL39" s="19" t="str">
        <f t="shared" si="6"/>
        <v/>
      </c>
      <c r="AM39" s="20" t="str">
        <f>IF(AL39="","",IF(AL39&gt;=Resultados!$C$6,"Esperado",IF(AL39&gt;=Resultados!$C$7,"En desarrollo","Requiere apoyo")))</f>
        <v/>
      </c>
      <c r="AN39" s="19" t="str">
        <f t="shared" si="7"/>
        <v/>
      </c>
      <c r="AO39" s="20" t="str">
        <f>IF(AN39="","",IF(AN39&gt;=Resultados!$C$6,"Esperado",IF(AN39&gt;=Resultados!$C$7,"En desarrollo","Requiere apoyo")))</f>
        <v/>
      </c>
    </row>
    <row r="40" spans="1:41" ht="14.4" x14ac:dyDescent="0.3">
      <c r="A40" s="16">
        <f t="shared" si="0"/>
        <v>31</v>
      </c>
      <c r="B40" s="17"/>
      <c r="C40" s="13" t="str">
        <f t="shared" si="1"/>
        <v/>
      </c>
      <c r="D40" s="14" t="str">
        <f t="shared" si="2"/>
        <v/>
      </c>
      <c r="E40" s="13" t="str">
        <f>IF(D40="","",IF(D40&gt;=Resultados!$C$6,"Esperado",IF(D40&gt;=Resultados!$C$7,"En desarrollo","Requiere apoyo")))</f>
        <v/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F40" s="19" t="str">
        <f t="shared" si="3"/>
        <v/>
      </c>
      <c r="AG40" s="20" t="str">
        <f>IF(AF40="","",IF(AF40&gt;=Resultados!$C$6,"Esperado",IF(AF40&gt;=Resultados!$C$7,"En desarrollo","Requiere apoyo")))</f>
        <v/>
      </c>
      <c r="AH40" s="19" t="str">
        <f t="shared" si="4"/>
        <v/>
      </c>
      <c r="AI40" s="20" t="str">
        <f>IF(AH40="","",IF(AH40&gt;=Resultados!$C$6,"Esperado",IF(AH40&gt;=Resultados!$C$7,"En desarrollo","Requiere apoyo")))</f>
        <v/>
      </c>
      <c r="AJ40" s="19" t="str">
        <f t="shared" si="5"/>
        <v/>
      </c>
      <c r="AK40" s="20" t="str">
        <f>IF(AJ40="","",IF(AJ40&gt;=Resultados!$C$6,"Esperado",IF(AJ40&gt;=Resultados!$C$7,"En desarrollo","Requiere apoyo")))</f>
        <v/>
      </c>
      <c r="AL40" s="19" t="str">
        <f t="shared" si="6"/>
        <v/>
      </c>
      <c r="AM40" s="20" t="str">
        <f>IF(AL40="","",IF(AL40&gt;=Resultados!$C$6,"Esperado",IF(AL40&gt;=Resultados!$C$7,"En desarrollo","Requiere apoyo")))</f>
        <v/>
      </c>
      <c r="AN40" s="19" t="str">
        <f t="shared" si="7"/>
        <v/>
      </c>
      <c r="AO40" s="20" t="str">
        <f>IF(AN40="","",IF(AN40&gt;=Resultados!$C$6,"Esperado",IF(AN40&gt;=Resultados!$C$7,"En desarrollo","Requiere apoyo")))</f>
        <v/>
      </c>
    </row>
    <row r="41" spans="1:41" ht="14.4" x14ac:dyDescent="0.3">
      <c r="A41" s="15">
        <f t="shared" si="0"/>
        <v>32</v>
      </c>
      <c r="B41" s="12"/>
      <c r="C41" s="13" t="str">
        <f t="shared" si="1"/>
        <v/>
      </c>
      <c r="D41" s="14" t="str">
        <f t="shared" si="2"/>
        <v/>
      </c>
      <c r="E41" s="13" t="str">
        <f>IF(D41="","",IF(D41&gt;=Resultados!$C$6,"Esperado",IF(D41&gt;=Resultados!$C$7,"En desarrollo","Requiere apoyo")))</f>
        <v/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F41" s="19" t="str">
        <f t="shared" si="3"/>
        <v/>
      </c>
      <c r="AG41" s="20" t="str">
        <f>IF(AF41="","",IF(AF41&gt;=Resultados!$C$6,"Esperado",IF(AF41&gt;=Resultados!$C$7,"En desarrollo","Requiere apoyo")))</f>
        <v/>
      </c>
      <c r="AH41" s="19" t="str">
        <f t="shared" si="4"/>
        <v/>
      </c>
      <c r="AI41" s="20" t="str">
        <f>IF(AH41="","",IF(AH41&gt;=Resultados!$C$6,"Esperado",IF(AH41&gt;=Resultados!$C$7,"En desarrollo","Requiere apoyo")))</f>
        <v/>
      </c>
      <c r="AJ41" s="19" t="str">
        <f t="shared" si="5"/>
        <v/>
      </c>
      <c r="AK41" s="20" t="str">
        <f>IF(AJ41="","",IF(AJ41&gt;=Resultados!$C$6,"Esperado",IF(AJ41&gt;=Resultados!$C$7,"En desarrollo","Requiere apoyo")))</f>
        <v/>
      </c>
      <c r="AL41" s="19" t="str">
        <f t="shared" si="6"/>
        <v/>
      </c>
      <c r="AM41" s="20" t="str">
        <f>IF(AL41="","",IF(AL41&gt;=Resultados!$C$6,"Esperado",IF(AL41&gt;=Resultados!$C$7,"En desarrollo","Requiere apoyo")))</f>
        <v/>
      </c>
      <c r="AN41" s="19" t="str">
        <f t="shared" si="7"/>
        <v/>
      </c>
      <c r="AO41" s="20" t="str">
        <f>IF(AN41="","",IF(AN41&gt;=Resultados!$C$6,"Esperado",IF(AN41&gt;=Resultados!$C$7,"En desarrollo","Requiere apoyo")))</f>
        <v/>
      </c>
    </row>
    <row r="42" spans="1:41" ht="14.4" x14ac:dyDescent="0.3">
      <c r="A42" s="16">
        <f t="shared" si="0"/>
        <v>33</v>
      </c>
      <c r="B42" s="17"/>
      <c r="C42" s="13" t="str">
        <f t="shared" si="1"/>
        <v/>
      </c>
      <c r="D42" s="14" t="str">
        <f t="shared" si="2"/>
        <v/>
      </c>
      <c r="E42" s="13" t="str">
        <f>IF(D42="","",IF(D42&gt;=Resultados!$C$6,"Esperado",IF(D42&gt;=Resultados!$C$7,"En desarrollo","Requiere apoyo")))</f>
        <v/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F42" s="19" t="str">
        <f t="shared" si="3"/>
        <v/>
      </c>
      <c r="AG42" s="20" t="str">
        <f>IF(AF42="","",IF(AF42&gt;=Resultados!$C$6,"Esperado",IF(AF42&gt;=Resultados!$C$7,"En desarrollo","Requiere apoyo")))</f>
        <v/>
      </c>
      <c r="AH42" s="19" t="str">
        <f t="shared" si="4"/>
        <v/>
      </c>
      <c r="AI42" s="20" t="str">
        <f>IF(AH42="","",IF(AH42&gt;=Resultados!$C$6,"Esperado",IF(AH42&gt;=Resultados!$C$7,"En desarrollo","Requiere apoyo")))</f>
        <v/>
      </c>
      <c r="AJ42" s="19" t="str">
        <f t="shared" si="5"/>
        <v/>
      </c>
      <c r="AK42" s="20" t="str">
        <f>IF(AJ42="","",IF(AJ42&gt;=Resultados!$C$6,"Esperado",IF(AJ42&gt;=Resultados!$C$7,"En desarrollo","Requiere apoyo")))</f>
        <v/>
      </c>
      <c r="AL42" s="19" t="str">
        <f t="shared" si="6"/>
        <v/>
      </c>
      <c r="AM42" s="20" t="str">
        <f>IF(AL42="","",IF(AL42&gt;=Resultados!$C$6,"Esperado",IF(AL42&gt;=Resultados!$C$7,"En desarrollo","Requiere apoyo")))</f>
        <v/>
      </c>
      <c r="AN42" s="19" t="str">
        <f t="shared" si="7"/>
        <v/>
      </c>
      <c r="AO42" s="20" t="str">
        <f>IF(AN42="","",IF(AN42&gt;=Resultados!$C$6,"Esperado",IF(AN42&gt;=Resultados!$C$7,"En desarrollo","Requiere apoyo")))</f>
        <v/>
      </c>
    </row>
    <row r="43" spans="1:41" ht="14.4" x14ac:dyDescent="0.3">
      <c r="A43" s="15">
        <f t="shared" si="0"/>
        <v>34</v>
      </c>
      <c r="B43" s="12"/>
      <c r="C43" s="13" t="str">
        <f t="shared" si="1"/>
        <v/>
      </c>
      <c r="D43" s="14" t="str">
        <f t="shared" si="2"/>
        <v/>
      </c>
      <c r="E43" s="13" t="str">
        <f>IF(D43="","",IF(D43&gt;=Resultados!$C$6,"Esperado",IF(D43&gt;=Resultados!$C$7,"En desarrollo","Requiere apoyo")))</f>
        <v/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F43" s="19" t="str">
        <f t="shared" si="3"/>
        <v/>
      </c>
      <c r="AG43" s="20" t="str">
        <f>IF(AF43="","",IF(AF43&gt;=Resultados!$C$6,"Esperado",IF(AF43&gt;=Resultados!$C$7,"En desarrollo","Requiere apoyo")))</f>
        <v/>
      </c>
      <c r="AH43" s="19" t="str">
        <f t="shared" si="4"/>
        <v/>
      </c>
      <c r="AI43" s="20" t="str">
        <f>IF(AH43="","",IF(AH43&gt;=Resultados!$C$6,"Esperado",IF(AH43&gt;=Resultados!$C$7,"En desarrollo","Requiere apoyo")))</f>
        <v/>
      </c>
      <c r="AJ43" s="19" t="str">
        <f t="shared" si="5"/>
        <v/>
      </c>
      <c r="AK43" s="20" t="str">
        <f>IF(AJ43="","",IF(AJ43&gt;=Resultados!$C$6,"Esperado",IF(AJ43&gt;=Resultados!$C$7,"En desarrollo","Requiere apoyo")))</f>
        <v/>
      </c>
      <c r="AL43" s="19" t="str">
        <f t="shared" si="6"/>
        <v/>
      </c>
      <c r="AM43" s="20" t="str">
        <f>IF(AL43="","",IF(AL43&gt;=Resultados!$C$6,"Esperado",IF(AL43&gt;=Resultados!$C$7,"En desarrollo","Requiere apoyo")))</f>
        <v/>
      </c>
      <c r="AN43" s="19" t="str">
        <f t="shared" si="7"/>
        <v/>
      </c>
      <c r="AO43" s="20" t="str">
        <f>IF(AN43="","",IF(AN43&gt;=Resultados!$C$6,"Esperado",IF(AN43&gt;=Resultados!$C$7,"En desarrollo","Requiere apoyo")))</f>
        <v/>
      </c>
    </row>
    <row r="44" spans="1:41" ht="14.4" x14ac:dyDescent="0.3">
      <c r="A44" s="16">
        <f t="shared" si="0"/>
        <v>35</v>
      </c>
      <c r="B44" s="17"/>
      <c r="C44" s="13" t="str">
        <f t="shared" si="1"/>
        <v/>
      </c>
      <c r="D44" s="14" t="str">
        <f t="shared" si="2"/>
        <v/>
      </c>
      <c r="E44" s="13" t="str">
        <f>IF(D44="","",IF(D44&gt;=Resultados!$C$6,"Esperado",IF(D44&gt;=Resultados!$C$7,"En desarrollo","Requiere apoyo")))</f>
        <v/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F44" s="19" t="str">
        <f t="shared" si="3"/>
        <v/>
      </c>
      <c r="AG44" s="20" t="str">
        <f>IF(AF44="","",IF(AF44&gt;=Resultados!$C$6,"Esperado",IF(AF44&gt;=Resultados!$C$7,"En desarrollo","Requiere apoyo")))</f>
        <v/>
      </c>
      <c r="AH44" s="19" t="str">
        <f t="shared" si="4"/>
        <v/>
      </c>
      <c r="AI44" s="20" t="str">
        <f>IF(AH44="","",IF(AH44&gt;=Resultados!$C$6,"Esperado",IF(AH44&gt;=Resultados!$C$7,"En desarrollo","Requiere apoyo")))</f>
        <v/>
      </c>
      <c r="AJ44" s="19" t="str">
        <f t="shared" si="5"/>
        <v/>
      </c>
      <c r="AK44" s="20" t="str">
        <f>IF(AJ44="","",IF(AJ44&gt;=Resultados!$C$6,"Esperado",IF(AJ44&gt;=Resultados!$C$7,"En desarrollo","Requiere apoyo")))</f>
        <v/>
      </c>
      <c r="AL44" s="19" t="str">
        <f t="shared" si="6"/>
        <v/>
      </c>
      <c r="AM44" s="20" t="str">
        <f>IF(AL44="","",IF(AL44&gt;=Resultados!$C$6,"Esperado",IF(AL44&gt;=Resultados!$C$7,"En desarrollo","Requiere apoyo")))</f>
        <v/>
      </c>
      <c r="AN44" s="19" t="str">
        <f t="shared" si="7"/>
        <v/>
      </c>
      <c r="AO44" s="20" t="str">
        <f>IF(AN44="","",IF(AN44&gt;=Resultados!$C$6,"Esperado",IF(AN44&gt;=Resultados!$C$7,"En desarrollo","Requiere apoyo")))</f>
        <v/>
      </c>
    </row>
    <row r="45" spans="1:41" ht="14.4" x14ac:dyDescent="0.3">
      <c r="A45" s="15">
        <f t="shared" si="0"/>
        <v>36</v>
      </c>
      <c r="B45" s="12"/>
      <c r="C45" s="13" t="str">
        <f t="shared" si="1"/>
        <v/>
      </c>
      <c r="D45" s="14" t="str">
        <f t="shared" si="2"/>
        <v/>
      </c>
      <c r="E45" s="13" t="str">
        <f>IF(D45="","",IF(D45&gt;=Resultados!$C$6,"Esperado",IF(D45&gt;=Resultados!$C$7,"En desarrollo","Requiere apoyo")))</f>
        <v/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F45" s="19" t="str">
        <f t="shared" si="3"/>
        <v/>
      </c>
      <c r="AG45" s="20" t="str">
        <f>IF(AF45="","",IF(AF45&gt;=Resultados!$C$6,"Esperado",IF(AF45&gt;=Resultados!$C$7,"En desarrollo","Requiere apoyo")))</f>
        <v/>
      </c>
      <c r="AH45" s="19" t="str">
        <f t="shared" si="4"/>
        <v/>
      </c>
      <c r="AI45" s="20" t="str">
        <f>IF(AH45="","",IF(AH45&gt;=Resultados!$C$6,"Esperado",IF(AH45&gt;=Resultados!$C$7,"En desarrollo","Requiere apoyo")))</f>
        <v/>
      </c>
      <c r="AJ45" s="19" t="str">
        <f t="shared" si="5"/>
        <v/>
      </c>
      <c r="AK45" s="20" t="str">
        <f>IF(AJ45="","",IF(AJ45&gt;=Resultados!$C$6,"Esperado",IF(AJ45&gt;=Resultados!$C$7,"En desarrollo","Requiere apoyo")))</f>
        <v/>
      </c>
      <c r="AL45" s="19" t="str">
        <f t="shared" si="6"/>
        <v/>
      </c>
      <c r="AM45" s="20" t="str">
        <f>IF(AL45="","",IF(AL45&gt;=Resultados!$C$6,"Esperado",IF(AL45&gt;=Resultados!$C$7,"En desarrollo","Requiere apoyo")))</f>
        <v/>
      </c>
      <c r="AN45" s="19" t="str">
        <f t="shared" si="7"/>
        <v/>
      </c>
      <c r="AO45" s="20" t="str">
        <f>IF(AN45="","",IF(AN45&gt;=Resultados!$C$6,"Esperado",IF(AN45&gt;=Resultados!$C$7,"En desarrollo","Requiere apoyo")))</f>
        <v/>
      </c>
    </row>
    <row r="46" spans="1:41" ht="14.4" x14ac:dyDescent="0.3">
      <c r="A46" s="16">
        <f t="shared" si="0"/>
        <v>37</v>
      </c>
      <c r="B46" s="17"/>
      <c r="C46" s="13" t="str">
        <f t="shared" si="1"/>
        <v/>
      </c>
      <c r="D46" s="14" t="str">
        <f t="shared" si="2"/>
        <v/>
      </c>
      <c r="E46" s="13" t="str">
        <f>IF(D46="","",IF(D46&gt;=Resultados!$C$6,"Esperado",IF(D46&gt;=Resultados!$C$7,"En desarrollo","Requiere apoyo")))</f>
        <v/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F46" s="19" t="str">
        <f t="shared" si="3"/>
        <v/>
      </c>
      <c r="AG46" s="20" t="str">
        <f>IF(AF46="","",IF(AF46&gt;=Resultados!$C$6,"Esperado",IF(AF46&gt;=Resultados!$C$7,"En desarrollo","Requiere apoyo")))</f>
        <v/>
      </c>
      <c r="AH46" s="19" t="str">
        <f t="shared" si="4"/>
        <v/>
      </c>
      <c r="AI46" s="20" t="str">
        <f>IF(AH46="","",IF(AH46&gt;=Resultados!$C$6,"Esperado",IF(AH46&gt;=Resultados!$C$7,"En desarrollo","Requiere apoyo")))</f>
        <v/>
      </c>
      <c r="AJ46" s="19" t="str">
        <f t="shared" si="5"/>
        <v/>
      </c>
      <c r="AK46" s="20" t="str">
        <f>IF(AJ46="","",IF(AJ46&gt;=Resultados!$C$6,"Esperado",IF(AJ46&gt;=Resultados!$C$7,"En desarrollo","Requiere apoyo")))</f>
        <v/>
      </c>
      <c r="AL46" s="19" t="str">
        <f t="shared" si="6"/>
        <v/>
      </c>
      <c r="AM46" s="20" t="str">
        <f>IF(AL46="","",IF(AL46&gt;=Resultados!$C$6,"Esperado",IF(AL46&gt;=Resultados!$C$7,"En desarrollo","Requiere apoyo")))</f>
        <v/>
      </c>
      <c r="AN46" s="19" t="str">
        <f t="shared" si="7"/>
        <v/>
      </c>
      <c r="AO46" s="20" t="str">
        <f>IF(AN46="","",IF(AN46&gt;=Resultados!$C$6,"Esperado",IF(AN46&gt;=Resultados!$C$7,"En desarrollo","Requiere apoyo")))</f>
        <v/>
      </c>
    </row>
    <row r="47" spans="1:41" ht="14.4" x14ac:dyDescent="0.3">
      <c r="A47" s="15">
        <f t="shared" si="0"/>
        <v>38</v>
      </c>
      <c r="B47" s="12"/>
      <c r="C47" s="13" t="str">
        <f t="shared" si="1"/>
        <v/>
      </c>
      <c r="D47" s="14" t="str">
        <f t="shared" si="2"/>
        <v/>
      </c>
      <c r="E47" s="13" t="str">
        <f>IF(D47="","",IF(D47&gt;=Resultados!$C$6,"Esperado",IF(D47&gt;=Resultados!$C$7,"En desarrollo","Requiere apoyo")))</f>
        <v/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F47" s="19" t="str">
        <f t="shared" si="3"/>
        <v/>
      </c>
      <c r="AG47" s="20" t="str">
        <f>IF(AF47="","",IF(AF47&gt;=Resultados!$C$6,"Esperado",IF(AF47&gt;=Resultados!$C$7,"En desarrollo","Requiere apoyo")))</f>
        <v/>
      </c>
      <c r="AH47" s="19" t="str">
        <f t="shared" si="4"/>
        <v/>
      </c>
      <c r="AI47" s="20" t="str">
        <f>IF(AH47="","",IF(AH47&gt;=Resultados!$C$6,"Esperado",IF(AH47&gt;=Resultados!$C$7,"En desarrollo","Requiere apoyo")))</f>
        <v/>
      </c>
      <c r="AJ47" s="19" t="str">
        <f t="shared" si="5"/>
        <v/>
      </c>
      <c r="AK47" s="20" t="str">
        <f>IF(AJ47="","",IF(AJ47&gt;=Resultados!$C$6,"Esperado",IF(AJ47&gt;=Resultados!$C$7,"En desarrollo","Requiere apoyo")))</f>
        <v/>
      </c>
      <c r="AL47" s="19" t="str">
        <f t="shared" si="6"/>
        <v/>
      </c>
      <c r="AM47" s="20" t="str">
        <f>IF(AL47="","",IF(AL47&gt;=Resultados!$C$6,"Esperado",IF(AL47&gt;=Resultados!$C$7,"En desarrollo","Requiere apoyo")))</f>
        <v/>
      </c>
      <c r="AN47" s="19" t="str">
        <f t="shared" si="7"/>
        <v/>
      </c>
      <c r="AO47" s="20" t="str">
        <f>IF(AN47="","",IF(AN47&gt;=Resultados!$C$6,"Esperado",IF(AN47&gt;=Resultados!$C$7,"En desarrollo","Requiere apoyo")))</f>
        <v/>
      </c>
    </row>
    <row r="48" spans="1:41" ht="14.4" x14ac:dyDescent="0.3">
      <c r="A48" s="16">
        <f t="shared" si="0"/>
        <v>39</v>
      </c>
      <c r="B48" s="17"/>
      <c r="C48" s="13" t="str">
        <f t="shared" si="1"/>
        <v/>
      </c>
      <c r="D48" s="14" t="str">
        <f t="shared" si="2"/>
        <v/>
      </c>
      <c r="E48" s="13" t="str">
        <f>IF(D48="","",IF(D48&gt;=Resultados!$C$6,"Esperado",IF(D48&gt;=Resultados!$C$7,"En desarrollo","Requiere apoyo")))</f>
        <v/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F48" s="19" t="str">
        <f t="shared" si="3"/>
        <v/>
      </c>
      <c r="AG48" s="20" t="str">
        <f>IF(AF48="","",IF(AF48&gt;=Resultados!$C$6,"Esperado",IF(AF48&gt;=Resultados!$C$7,"En desarrollo","Requiere apoyo")))</f>
        <v/>
      </c>
      <c r="AH48" s="19" t="str">
        <f t="shared" si="4"/>
        <v/>
      </c>
      <c r="AI48" s="20" t="str">
        <f>IF(AH48="","",IF(AH48&gt;=Resultados!$C$6,"Esperado",IF(AH48&gt;=Resultados!$C$7,"En desarrollo","Requiere apoyo")))</f>
        <v/>
      </c>
      <c r="AJ48" s="19" t="str">
        <f t="shared" si="5"/>
        <v/>
      </c>
      <c r="AK48" s="20" t="str">
        <f>IF(AJ48="","",IF(AJ48&gt;=Resultados!$C$6,"Esperado",IF(AJ48&gt;=Resultados!$C$7,"En desarrollo","Requiere apoyo")))</f>
        <v/>
      </c>
      <c r="AL48" s="19" t="str">
        <f t="shared" si="6"/>
        <v/>
      </c>
      <c r="AM48" s="20" t="str">
        <f>IF(AL48="","",IF(AL48&gt;=Resultados!$C$6,"Esperado",IF(AL48&gt;=Resultados!$C$7,"En desarrollo","Requiere apoyo")))</f>
        <v/>
      </c>
      <c r="AN48" s="19" t="str">
        <f t="shared" si="7"/>
        <v/>
      </c>
      <c r="AO48" s="20" t="str">
        <f>IF(AN48="","",IF(AN48&gt;=Resultados!$C$6,"Esperado",IF(AN48&gt;=Resultados!$C$7,"En desarrollo","Requiere apoyo")))</f>
        <v/>
      </c>
    </row>
    <row r="49" spans="1:41" ht="14.4" x14ac:dyDescent="0.3">
      <c r="A49" s="15">
        <f t="shared" si="0"/>
        <v>40</v>
      </c>
      <c r="B49" s="12"/>
      <c r="C49" s="13" t="str">
        <f t="shared" si="1"/>
        <v/>
      </c>
      <c r="D49" s="14" t="str">
        <f t="shared" si="2"/>
        <v/>
      </c>
      <c r="E49" s="13" t="str">
        <f>IF(D49="","",IF(D49&gt;=Resultados!$C$6,"Esperado",IF(D49&gt;=Resultados!$C$7,"En desarrollo","Requiere apoyo")))</f>
        <v/>
      </c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F49" s="19" t="str">
        <f t="shared" si="3"/>
        <v/>
      </c>
      <c r="AG49" s="20" t="str">
        <f>IF(AF49="","",IF(AF49&gt;=Resultados!$C$6,"Esperado",IF(AF49&gt;=Resultados!$C$7,"En desarrollo","Requiere apoyo")))</f>
        <v/>
      </c>
      <c r="AH49" s="19" t="str">
        <f t="shared" si="4"/>
        <v/>
      </c>
      <c r="AI49" s="20" t="str">
        <f>IF(AH49="","",IF(AH49&gt;=Resultados!$C$6,"Esperado",IF(AH49&gt;=Resultados!$C$7,"En desarrollo","Requiere apoyo")))</f>
        <v/>
      </c>
      <c r="AJ49" s="19" t="str">
        <f t="shared" si="5"/>
        <v/>
      </c>
      <c r="AK49" s="20" t="str">
        <f>IF(AJ49="","",IF(AJ49&gt;=Resultados!$C$6,"Esperado",IF(AJ49&gt;=Resultados!$C$7,"En desarrollo","Requiere apoyo")))</f>
        <v/>
      </c>
      <c r="AL49" s="19" t="str">
        <f t="shared" si="6"/>
        <v/>
      </c>
      <c r="AM49" s="20" t="str">
        <f>IF(AL49="","",IF(AL49&gt;=Resultados!$C$6,"Esperado",IF(AL49&gt;=Resultados!$C$7,"En desarrollo","Requiere apoyo")))</f>
        <v/>
      </c>
      <c r="AN49" s="19" t="str">
        <f t="shared" si="7"/>
        <v/>
      </c>
      <c r="AO49" s="20" t="str">
        <f>IF(AN49="","",IF(AN49&gt;=Resultados!$C$6,"Esperado",IF(AN49&gt;=Resultados!$C$7,"En desarrollo","Requiere apoyo")))</f>
        <v/>
      </c>
    </row>
    <row r="50" spans="1:41" ht="14.4" x14ac:dyDescent="0.3">
      <c r="A50" s="16">
        <f t="shared" si="0"/>
        <v>41</v>
      </c>
      <c r="B50" s="17"/>
      <c r="C50" s="13" t="str">
        <f t="shared" si="1"/>
        <v/>
      </c>
      <c r="D50" s="14" t="str">
        <f t="shared" si="2"/>
        <v/>
      </c>
      <c r="E50" s="13" t="str">
        <f>IF(D50="","",IF(D50&gt;=Resultados!$C$6,"Esperado",IF(D50&gt;=Resultados!$C$7,"En desarrollo","Requiere apoyo")))</f>
        <v/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F50" s="19" t="str">
        <f t="shared" si="3"/>
        <v/>
      </c>
      <c r="AG50" s="20" t="str">
        <f>IF(AF50="","",IF(AF50&gt;=Resultados!$C$6,"Esperado",IF(AF50&gt;=Resultados!$C$7,"En desarrollo","Requiere apoyo")))</f>
        <v/>
      </c>
      <c r="AH50" s="19" t="str">
        <f t="shared" si="4"/>
        <v/>
      </c>
      <c r="AI50" s="20" t="str">
        <f>IF(AH50="","",IF(AH50&gt;=Resultados!$C$6,"Esperado",IF(AH50&gt;=Resultados!$C$7,"En desarrollo","Requiere apoyo")))</f>
        <v/>
      </c>
      <c r="AJ50" s="19" t="str">
        <f t="shared" si="5"/>
        <v/>
      </c>
      <c r="AK50" s="20" t="str">
        <f>IF(AJ50="","",IF(AJ50&gt;=Resultados!$C$6,"Esperado",IF(AJ50&gt;=Resultados!$C$7,"En desarrollo","Requiere apoyo")))</f>
        <v/>
      </c>
      <c r="AL50" s="19" t="str">
        <f t="shared" si="6"/>
        <v/>
      </c>
      <c r="AM50" s="20" t="str">
        <f>IF(AL50="","",IF(AL50&gt;=Resultados!$C$6,"Esperado",IF(AL50&gt;=Resultados!$C$7,"En desarrollo","Requiere apoyo")))</f>
        <v/>
      </c>
      <c r="AN50" s="19" t="str">
        <f t="shared" si="7"/>
        <v/>
      </c>
      <c r="AO50" s="20" t="str">
        <f>IF(AN50="","",IF(AN50&gt;=Resultados!$C$6,"Esperado",IF(AN50&gt;=Resultados!$C$7,"En desarrollo","Requiere apoyo")))</f>
        <v/>
      </c>
    </row>
    <row r="51" spans="1:41" ht="14.4" x14ac:dyDescent="0.3">
      <c r="A51" s="15">
        <f t="shared" si="0"/>
        <v>42</v>
      </c>
      <c r="B51" s="12"/>
      <c r="C51" s="13" t="str">
        <f t="shared" si="1"/>
        <v/>
      </c>
      <c r="D51" s="14" t="str">
        <f t="shared" si="2"/>
        <v/>
      </c>
      <c r="E51" s="13" t="str">
        <f>IF(D51="","",IF(D51&gt;=Resultados!$C$6,"Esperado",IF(D51&gt;=Resultados!$C$7,"En desarrollo","Requiere apoyo")))</f>
        <v/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F51" s="19" t="str">
        <f t="shared" si="3"/>
        <v/>
      </c>
      <c r="AG51" s="20" t="str">
        <f>IF(AF51="","",IF(AF51&gt;=Resultados!$C$6,"Esperado",IF(AF51&gt;=Resultados!$C$7,"En desarrollo","Requiere apoyo")))</f>
        <v/>
      </c>
      <c r="AH51" s="19" t="str">
        <f t="shared" si="4"/>
        <v/>
      </c>
      <c r="AI51" s="20" t="str">
        <f>IF(AH51="","",IF(AH51&gt;=Resultados!$C$6,"Esperado",IF(AH51&gt;=Resultados!$C$7,"En desarrollo","Requiere apoyo")))</f>
        <v/>
      </c>
      <c r="AJ51" s="19" t="str">
        <f t="shared" si="5"/>
        <v/>
      </c>
      <c r="AK51" s="20" t="str">
        <f>IF(AJ51="","",IF(AJ51&gt;=Resultados!$C$6,"Esperado",IF(AJ51&gt;=Resultados!$C$7,"En desarrollo","Requiere apoyo")))</f>
        <v/>
      </c>
      <c r="AL51" s="19" t="str">
        <f t="shared" si="6"/>
        <v/>
      </c>
      <c r="AM51" s="20" t="str">
        <f>IF(AL51="","",IF(AL51&gt;=Resultados!$C$6,"Esperado",IF(AL51&gt;=Resultados!$C$7,"En desarrollo","Requiere apoyo")))</f>
        <v/>
      </c>
      <c r="AN51" s="19" t="str">
        <f t="shared" si="7"/>
        <v/>
      </c>
      <c r="AO51" s="20" t="str">
        <f>IF(AN51="","",IF(AN51&gt;=Resultados!$C$6,"Esperado",IF(AN51&gt;=Resultados!$C$7,"En desarrollo","Requiere apoyo")))</f>
        <v/>
      </c>
    </row>
    <row r="52" spans="1:41" ht="14.4" x14ac:dyDescent="0.3">
      <c r="A52" s="16">
        <f t="shared" si="0"/>
        <v>43</v>
      </c>
      <c r="B52" s="17"/>
      <c r="C52" s="13" t="str">
        <f t="shared" si="1"/>
        <v/>
      </c>
      <c r="D52" s="14" t="str">
        <f t="shared" si="2"/>
        <v/>
      </c>
      <c r="E52" s="13" t="str">
        <f>IF(D52="","",IF(D52&gt;=Resultados!$C$6,"Esperado",IF(D52&gt;=Resultados!$C$7,"En desarrollo","Requiere apoyo")))</f>
        <v/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F52" s="19" t="str">
        <f t="shared" si="3"/>
        <v/>
      </c>
      <c r="AG52" s="20" t="str">
        <f>IF(AF52="","",IF(AF52&gt;=Resultados!$C$6,"Esperado",IF(AF52&gt;=Resultados!$C$7,"En desarrollo","Requiere apoyo")))</f>
        <v/>
      </c>
      <c r="AH52" s="19" t="str">
        <f t="shared" si="4"/>
        <v/>
      </c>
      <c r="AI52" s="20" t="str">
        <f>IF(AH52="","",IF(AH52&gt;=Resultados!$C$6,"Esperado",IF(AH52&gt;=Resultados!$C$7,"En desarrollo","Requiere apoyo")))</f>
        <v/>
      </c>
      <c r="AJ52" s="19" t="str">
        <f t="shared" si="5"/>
        <v/>
      </c>
      <c r="AK52" s="20" t="str">
        <f>IF(AJ52="","",IF(AJ52&gt;=Resultados!$C$6,"Esperado",IF(AJ52&gt;=Resultados!$C$7,"En desarrollo","Requiere apoyo")))</f>
        <v/>
      </c>
      <c r="AL52" s="19" t="str">
        <f t="shared" si="6"/>
        <v/>
      </c>
      <c r="AM52" s="20" t="str">
        <f>IF(AL52="","",IF(AL52&gt;=Resultados!$C$6,"Esperado",IF(AL52&gt;=Resultados!$C$7,"En desarrollo","Requiere apoyo")))</f>
        <v/>
      </c>
      <c r="AN52" s="19" t="str">
        <f t="shared" si="7"/>
        <v/>
      </c>
      <c r="AO52" s="20" t="str">
        <f>IF(AN52="","",IF(AN52&gt;=Resultados!$C$6,"Esperado",IF(AN52&gt;=Resultados!$C$7,"En desarrollo","Requiere apoyo")))</f>
        <v/>
      </c>
    </row>
    <row r="53" spans="1:41" ht="14.4" x14ac:dyDescent="0.3">
      <c r="A53" s="15">
        <f t="shared" si="0"/>
        <v>44</v>
      </c>
      <c r="B53" s="12"/>
      <c r="C53" s="13" t="str">
        <f t="shared" si="1"/>
        <v/>
      </c>
      <c r="D53" s="14" t="str">
        <f t="shared" si="2"/>
        <v/>
      </c>
      <c r="E53" s="13" t="str">
        <f>IF(D53="","",IF(D53&gt;=Resultados!$C$6,"Esperado",IF(D53&gt;=Resultados!$C$7,"En desarrollo","Requiere apoyo")))</f>
        <v/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F53" s="19" t="str">
        <f t="shared" si="3"/>
        <v/>
      </c>
      <c r="AG53" s="20" t="str">
        <f>IF(AF53="","",IF(AF53&gt;=Resultados!$C$6,"Esperado",IF(AF53&gt;=Resultados!$C$7,"En desarrollo","Requiere apoyo")))</f>
        <v/>
      </c>
      <c r="AH53" s="19" t="str">
        <f t="shared" si="4"/>
        <v/>
      </c>
      <c r="AI53" s="20" t="str">
        <f>IF(AH53="","",IF(AH53&gt;=Resultados!$C$6,"Esperado",IF(AH53&gt;=Resultados!$C$7,"En desarrollo","Requiere apoyo")))</f>
        <v/>
      </c>
      <c r="AJ53" s="19" t="str">
        <f t="shared" si="5"/>
        <v/>
      </c>
      <c r="AK53" s="20" t="str">
        <f>IF(AJ53="","",IF(AJ53&gt;=Resultados!$C$6,"Esperado",IF(AJ53&gt;=Resultados!$C$7,"En desarrollo","Requiere apoyo")))</f>
        <v/>
      </c>
      <c r="AL53" s="19" t="str">
        <f t="shared" si="6"/>
        <v/>
      </c>
      <c r="AM53" s="20" t="str">
        <f>IF(AL53="","",IF(AL53&gt;=Resultados!$C$6,"Esperado",IF(AL53&gt;=Resultados!$C$7,"En desarrollo","Requiere apoyo")))</f>
        <v/>
      </c>
      <c r="AN53" s="19" t="str">
        <f t="shared" si="7"/>
        <v/>
      </c>
      <c r="AO53" s="20" t="str">
        <f>IF(AN53="","",IF(AN53&gt;=Resultados!$C$6,"Esperado",IF(AN53&gt;=Resultados!$C$7,"En desarrollo","Requiere apoyo")))</f>
        <v/>
      </c>
    </row>
    <row r="54" spans="1:41" ht="14.4" x14ac:dyDescent="0.3">
      <c r="A54" s="16">
        <f t="shared" si="0"/>
        <v>45</v>
      </c>
      <c r="B54" s="17"/>
      <c r="C54" s="13" t="str">
        <f t="shared" si="1"/>
        <v/>
      </c>
      <c r="D54" s="14" t="str">
        <f t="shared" si="2"/>
        <v/>
      </c>
      <c r="E54" s="13" t="str">
        <f>IF(D54="","",IF(D54&gt;=Resultados!$C$6,"Esperado",IF(D54&gt;=Resultados!$C$7,"En desarrollo","Requiere apoyo")))</f>
        <v/>
      </c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F54" s="19" t="str">
        <f t="shared" si="3"/>
        <v/>
      </c>
      <c r="AG54" s="20" t="str">
        <f>IF(AF54="","",IF(AF54&gt;=Resultados!$C$6,"Esperado",IF(AF54&gt;=Resultados!$C$7,"En desarrollo","Requiere apoyo")))</f>
        <v/>
      </c>
      <c r="AH54" s="19" t="str">
        <f t="shared" si="4"/>
        <v/>
      </c>
      <c r="AI54" s="20" t="str">
        <f>IF(AH54="","",IF(AH54&gt;=Resultados!$C$6,"Esperado",IF(AH54&gt;=Resultados!$C$7,"En desarrollo","Requiere apoyo")))</f>
        <v/>
      </c>
      <c r="AJ54" s="19" t="str">
        <f t="shared" si="5"/>
        <v/>
      </c>
      <c r="AK54" s="20" t="str">
        <f>IF(AJ54="","",IF(AJ54&gt;=Resultados!$C$6,"Esperado",IF(AJ54&gt;=Resultados!$C$7,"En desarrollo","Requiere apoyo")))</f>
        <v/>
      </c>
      <c r="AL54" s="19" t="str">
        <f t="shared" si="6"/>
        <v/>
      </c>
      <c r="AM54" s="20" t="str">
        <f>IF(AL54="","",IF(AL54&gt;=Resultados!$C$6,"Esperado",IF(AL54&gt;=Resultados!$C$7,"En desarrollo","Requiere apoyo")))</f>
        <v/>
      </c>
      <c r="AN54" s="19" t="str">
        <f t="shared" si="7"/>
        <v/>
      </c>
      <c r="AO54" s="20" t="str">
        <f>IF(AN54="","",IF(AN54&gt;=Resultados!$C$6,"Esperado",IF(AN54&gt;=Resultados!$C$7,"En desarrollo","Requiere apoyo")))</f>
        <v/>
      </c>
    </row>
  </sheetData>
  <mergeCells count="32">
    <mergeCell ref="AJ8:AJ9"/>
    <mergeCell ref="AK8:AK9"/>
    <mergeCell ref="AL7:AM7"/>
    <mergeCell ref="AL8:AL9"/>
    <mergeCell ref="AM8:AM9"/>
    <mergeCell ref="AN7:AO7"/>
    <mergeCell ref="AN8:AN9"/>
    <mergeCell ref="AO8:AO9"/>
    <mergeCell ref="F6:O6"/>
    <mergeCell ref="P6:AD6"/>
    <mergeCell ref="AF6:AO6"/>
    <mergeCell ref="AF7:AG7"/>
    <mergeCell ref="AF8:AF9"/>
    <mergeCell ref="AG8:AG9"/>
    <mergeCell ref="AH7:AI7"/>
    <mergeCell ref="AH8:AH9"/>
    <mergeCell ref="AI8:AI9"/>
    <mergeCell ref="AJ7:AK7"/>
    <mergeCell ref="A6:A9"/>
    <mergeCell ref="B6:B9"/>
    <mergeCell ref="C6:E6"/>
    <mergeCell ref="C7:C9"/>
    <mergeCell ref="D7:D9"/>
    <mergeCell ref="E7:E9"/>
    <mergeCell ref="A1:AO1"/>
    <mergeCell ref="A2:AO2"/>
    <mergeCell ref="C3:J3"/>
    <mergeCell ref="C4:J4"/>
    <mergeCell ref="K3:L3"/>
    <mergeCell ref="K4:L4"/>
    <mergeCell ref="M3:P3"/>
    <mergeCell ref="M4:P4"/>
  </mergeCells>
  <conditionalFormatting sqref="F10:AD54">
    <cfRule type="expression" dxfId="27" priority="1" stopIfTrue="1">
      <formula>(F10="")*($F10&amp;$G10&amp;$H10&amp;$I10&amp;$J10&amp;$K10&amp;$L10&amp;$M10&amp;$N10&amp;$O10&amp;$P10&amp;$Q10&amp;$R10&amp;$S10&amp;$T10&amp;$U10&amp;$V10&amp;$W10&amp;$X10&amp;$Y10&amp;$Z10&amp;$AA10&amp;$AB10&amp;$AC10&amp;$AD10&lt;&gt;"")</formula>
    </cfRule>
    <cfRule type="expression" dxfId="26" priority="2" stopIfTrue="1">
      <formula>(F10&lt;&gt;"")*(F10=3)</formula>
    </cfRule>
    <cfRule type="expression" dxfId="25" priority="3" stopIfTrue="1">
      <formula>(F10&lt;&gt;"")*(F10=2)</formula>
    </cfRule>
    <cfRule type="expression" dxfId="24" priority="4" stopIfTrue="1">
      <formula>(F10&lt;&gt;"")*(F10&lt;=1)</formula>
    </cfRule>
  </conditionalFormatting>
  <conditionalFormatting sqref="E10:E54">
    <cfRule type="expression" dxfId="23" priority="5" stopIfTrue="1">
      <formula>E10="Esperado"</formula>
    </cfRule>
    <cfRule type="expression" dxfId="22" priority="6" stopIfTrue="1">
      <formula>E10="En desarrollo"</formula>
    </cfRule>
    <cfRule type="expression" dxfId="21" priority="7" stopIfTrue="1">
      <formula>E10="Requiere apoyo"</formula>
    </cfRule>
  </conditionalFormatting>
  <conditionalFormatting sqref="AG10:AG54">
    <cfRule type="expression" dxfId="20" priority="8" stopIfTrue="1">
      <formula>AG10="Esperado"</formula>
    </cfRule>
    <cfRule type="expression" dxfId="19" priority="9" stopIfTrue="1">
      <formula>AG10="En desarrollo"</formula>
    </cfRule>
    <cfRule type="expression" dxfId="18" priority="10" stopIfTrue="1">
      <formula>AG10="Requiere apoyo"</formula>
    </cfRule>
  </conditionalFormatting>
  <conditionalFormatting sqref="AI10:AI54">
    <cfRule type="expression" dxfId="17" priority="11" stopIfTrue="1">
      <formula>AI10="Esperado"</formula>
    </cfRule>
    <cfRule type="expression" dxfId="16" priority="12" stopIfTrue="1">
      <formula>AI10="En desarrollo"</formula>
    </cfRule>
    <cfRule type="expression" dxfId="15" priority="13" stopIfTrue="1">
      <formula>AI10="Requiere apoyo"</formula>
    </cfRule>
  </conditionalFormatting>
  <conditionalFormatting sqref="AK10:AK54">
    <cfRule type="expression" dxfId="14" priority="14" stopIfTrue="1">
      <formula>AK10="Esperado"</formula>
    </cfRule>
    <cfRule type="expression" dxfId="13" priority="15" stopIfTrue="1">
      <formula>AK10="En desarrollo"</formula>
    </cfRule>
    <cfRule type="expression" dxfId="12" priority="16" stopIfTrue="1">
      <formula>AK10="Requiere apoyo"</formula>
    </cfRule>
  </conditionalFormatting>
  <conditionalFormatting sqref="AM10:AM54">
    <cfRule type="expression" dxfId="11" priority="17" stopIfTrue="1">
      <formula>AM10="Esperado"</formula>
    </cfRule>
    <cfRule type="expression" dxfId="10" priority="18" stopIfTrue="1">
      <formula>AM10="En desarrollo"</formula>
    </cfRule>
    <cfRule type="expression" dxfId="9" priority="19" stopIfTrue="1">
      <formula>AM10="Requiere apoyo"</formula>
    </cfRule>
  </conditionalFormatting>
  <conditionalFormatting sqref="AO10:AO54">
    <cfRule type="expression" dxfId="8" priority="20" stopIfTrue="1">
      <formula>AO10="Esperado"</formula>
    </cfRule>
    <cfRule type="expression" dxfId="7" priority="21" stopIfTrue="1">
      <formula>AO10="En desarrollo"</formula>
    </cfRule>
    <cfRule type="expression" dxfId="6" priority="22" stopIfTrue="1">
      <formula>AO10="Requiere apoyo"</formula>
    </cfRule>
  </conditionalFormatting>
  <dataValidations count="1">
    <dataValidation type="whole" allowBlank="1" showErrorMessage="1" errorTitle="Sólo 0, 1, 2 o 3" error="La rúbrica de los EIA sólo tiene 0, 1, 2 y 3. Escribe uno de esos números." promptTitle="Valoración" prompt="0, 1, 2 o 3 según la rúbrica" sqref="F10:AD54" xr:uid="{E1BF6E6E-B4DE-4807-99CD-92911B9EC32B}">
      <formula1>0</formula1>
      <formula2>3</formula2>
    </dataValidation>
  </dataValidations>
  <printOptions horizontalCentered="1"/>
  <pageMargins left="0.4724409448818897" right="0.4724409448818897" top="0.59055118110236215" bottom="0.59055118110236215" header="0.3" footer="0.3"/>
  <pageSetup scale="39" fitToWidth="2" orientation="landscape" horizontalDpi="0" verticalDpi="0" r:id="rId1"/>
  <headerFooter>
    <oddFooter>&amp;CPlaneaciones C&amp;&amp;X · 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99666-1630-4E33-9FB2-A2EB1DB415DE}">
  <sheetPr>
    <tabColor rgb="FFF5D76E"/>
    <pageSetUpPr fitToPage="1"/>
  </sheetPr>
  <dimension ref="A1:K50"/>
  <sheetViews>
    <sheetView workbookViewId="0"/>
  </sheetViews>
  <sheetFormatPr baseColWidth="10" defaultRowHeight="14.4" x14ac:dyDescent="0.3"/>
  <cols>
    <col min="1" max="1" width="5.77734375" style="72" customWidth="1"/>
    <col min="2" max="2" width="34.77734375" style="72" customWidth="1"/>
    <col min="3" max="3" width="9.33203125" style="72" customWidth="1"/>
    <col min="4" max="4" width="9.77734375" style="72" customWidth="1"/>
    <col min="5" max="5" width="15.33203125" style="72" customWidth="1"/>
    <col min="6" max="9" width="14.33203125" style="72" customWidth="1"/>
    <col min="10" max="10" width="11.5546875" style="72"/>
    <col min="11" max="11" width="0" style="72" hidden="1" customWidth="1"/>
    <col min="12" max="16384" width="11.5546875" style="72"/>
  </cols>
  <sheetData>
    <row r="1" spans="1:11" ht="30" customHeight="1" x14ac:dyDescent="0.4">
      <c r="A1" s="74" t="s">
        <v>131</v>
      </c>
      <c r="B1" s="74"/>
      <c r="C1" s="74"/>
      <c r="D1" s="74"/>
      <c r="E1" s="74"/>
      <c r="F1" s="74"/>
      <c r="G1" s="74"/>
      <c r="H1" s="74"/>
      <c r="I1" s="74"/>
      <c r="K1" s="72">
        <f>IFERROR(LOOKUP(2,1/((Registro!B10:B54&lt;&gt;"")+(Registro!C10:C54&lt;&gt;"")),ROW(Registro!B10:B54)-9),0)</f>
        <v>0</v>
      </c>
    </row>
    <row r="2" spans="1:11" x14ac:dyDescent="0.3">
      <c r="A2" s="73" t="str">
        <f>"Escuela: "&amp;IF(Registro!C3="","____________________",Registro!C3)&amp;"     CCT: "&amp;IF(Registro!M3="","__________",Registro!M3)&amp;"     Grupo: "&amp;IF(Registro!M4="","_____",Registro!M4)</f>
        <v>Escuela: ____________________     CCT: __________     Grupo: _____</v>
      </c>
      <c r="B2" s="73"/>
      <c r="C2" s="73"/>
      <c r="D2" s="73"/>
      <c r="E2" s="73"/>
      <c r="F2" s="73"/>
      <c r="G2" s="73"/>
      <c r="H2" s="73"/>
      <c r="I2" s="73"/>
    </row>
    <row r="3" spans="1:11" x14ac:dyDescent="0.3">
      <c r="A3" s="73" t="str">
        <f>"Docente: "&amp;IF(Registro!C4="","______________________________",Registro!C4)</f>
        <v>Docente: ______________________________</v>
      </c>
      <c r="B3" s="73"/>
      <c r="C3" s="73"/>
      <c r="D3" s="73"/>
      <c r="E3" s="73"/>
      <c r="F3" s="73"/>
      <c r="G3" s="73"/>
      <c r="H3" s="73"/>
      <c r="I3" s="73"/>
    </row>
    <row r="4" spans="1:11" x14ac:dyDescent="0.3">
      <c r="A4" s="75" t="str">
        <f>"Verde: nivel esperado (promedio de "&amp;TEXT(Resultados!C6,"0.0#")&amp;" a 3)   ·   Amarillo: en desarrollo (de "&amp;TEXT(Resultados!C7,"0.0#")&amp;")   ·   Rojo: requiere apoyo (menos de "&amp;TEXT(Resultados!C7,"0.0#")&amp;")"</f>
        <v>Verde: nivel esperado (promedio de 2.5 a 3)   ·   Amarillo: en desarrollo (de 1.5)   ·   Rojo: requiere apoyo (menos de 1.5)</v>
      </c>
      <c r="B4" s="73"/>
      <c r="C4" s="73"/>
      <c r="D4" s="73"/>
      <c r="E4" s="73"/>
      <c r="F4" s="73"/>
      <c r="G4" s="73"/>
      <c r="H4" s="73"/>
      <c r="I4" s="73"/>
    </row>
    <row r="5" spans="1:11" ht="34.049999999999997" customHeight="1" x14ac:dyDescent="0.3">
      <c r="A5" s="76" t="s">
        <v>132</v>
      </c>
      <c r="B5" s="76" t="s">
        <v>7</v>
      </c>
      <c r="C5" s="76" t="s">
        <v>9</v>
      </c>
      <c r="D5" s="76" t="s">
        <v>10</v>
      </c>
      <c r="E5" s="76" t="s">
        <v>79</v>
      </c>
      <c r="F5" s="77" t="s">
        <v>33</v>
      </c>
      <c r="G5" s="78" t="s">
        <v>28</v>
      </c>
      <c r="H5" s="79" t="s">
        <v>21</v>
      </c>
      <c r="I5" s="80" t="s">
        <v>14</v>
      </c>
    </row>
    <row r="6" spans="1:11" ht="21" customHeight="1" x14ac:dyDescent="0.3">
      <c r="A6" s="85" t="str">
        <f>IF(AND(Registro!B10="",Registro!C10=""),"",Registro!A10)</f>
        <v/>
      </c>
      <c r="B6" s="86" t="str">
        <f>IF(Registro!B10="",IF(Registro!C10="","","(sin nombre)"),Registro!B10)</f>
        <v/>
      </c>
      <c r="C6" s="85" t="str">
        <f>IF(Registro!C10="","",Registro!C10)</f>
        <v/>
      </c>
      <c r="D6" s="87" t="str">
        <f>IF(Registro!C10="","",Registro!D10)</f>
        <v/>
      </c>
      <c r="E6" s="84" t="str">
        <f>IF(Registro!E10="","",Registro!E10)</f>
        <v/>
      </c>
      <c r="F6" s="84" t="str">
        <f>IF(Registro!AG10="","",Registro!AG10)</f>
        <v/>
      </c>
      <c r="G6" s="84" t="str">
        <f>IF(Registro!AI10="","",Registro!AI10)</f>
        <v/>
      </c>
      <c r="H6" s="84" t="str">
        <f>IF(Registro!AK10="","",Registro!AK10)</f>
        <v/>
      </c>
      <c r="I6" s="84" t="str">
        <f>IF(Registro!AM10="","",Registro!AM10)</f>
        <v/>
      </c>
    </row>
    <row r="7" spans="1:11" ht="21" customHeight="1" x14ac:dyDescent="0.3">
      <c r="A7" s="82" t="str">
        <f>IF(AND(Registro!B11="",Registro!C11=""),"",Registro!A11)</f>
        <v/>
      </c>
      <c r="B7" s="81" t="str">
        <f>IF(Registro!B11="",IF(Registro!C11="","","(sin nombre)"),Registro!B11)</f>
        <v/>
      </c>
      <c r="C7" s="82" t="str">
        <f>IF(Registro!C11="","",Registro!C11)</f>
        <v/>
      </c>
      <c r="D7" s="83" t="str">
        <f>IF(Registro!C11="","",Registro!D11)</f>
        <v/>
      </c>
      <c r="E7" s="84" t="str">
        <f>IF(Registro!E11="","",Registro!E11)</f>
        <v/>
      </c>
      <c r="F7" s="84" t="str">
        <f>IF(Registro!AG11="","",Registro!AG11)</f>
        <v/>
      </c>
      <c r="G7" s="84" t="str">
        <f>IF(Registro!AI11="","",Registro!AI11)</f>
        <v/>
      </c>
      <c r="H7" s="84" t="str">
        <f>IF(Registro!AK11="","",Registro!AK11)</f>
        <v/>
      </c>
      <c r="I7" s="84" t="str">
        <f>IF(Registro!AM11="","",Registro!AM11)</f>
        <v/>
      </c>
    </row>
    <row r="8" spans="1:11" ht="21" customHeight="1" x14ac:dyDescent="0.3">
      <c r="A8" s="85" t="str">
        <f>IF(AND(Registro!B12="",Registro!C12=""),"",Registro!A12)</f>
        <v/>
      </c>
      <c r="B8" s="86" t="str">
        <f>IF(Registro!B12="",IF(Registro!C12="","","(sin nombre)"),Registro!B12)</f>
        <v/>
      </c>
      <c r="C8" s="85" t="str">
        <f>IF(Registro!C12="","",Registro!C12)</f>
        <v/>
      </c>
      <c r="D8" s="87" t="str">
        <f>IF(Registro!C12="","",Registro!D12)</f>
        <v/>
      </c>
      <c r="E8" s="84" t="str">
        <f>IF(Registro!E12="","",Registro!E12)</f>
        <v/>
      </c>
      <c r="F8" s="84" t="str">
        <f>IF(Registro!AG12="","",Registro!AG12)</f>
        <v/>
      </c>
      <c r="G8" s="84" t="str">
        <f>IF(Registro!AI12="","",Registro!AI12)</f>
        <v/>
      </c>
      <c r="H8" s="84" t="str">
        <f>IF(Registro!AK12="","",Registro!AK12)</f>
        <v/>
      </c>
      <c r="I8" s="84" t="str">
        <f>IF(Registro!AM12="","",Registro!AM12)</f>
        <v/>
      </c>
    </row>
    <row r="9" spans="1:11" ht="21" customHeight="1" x14ac:dyDescent="0.3">
      <c r="A9" s="82" t="str">
        <f>IF(AND(Registro!B13="",Registro!C13=""),"",Registro!A13)</f>
        <v/>
      </c>
      <c r="B9" s="81" t="str">
        <f>IF(Registro!B13="",IF(Registro!C13="","","(sin nombre)"),Registro!B13)</f>
        <v/>
      </c>
      <c r="C9" s="82" t="str">
        <f>IF(Registro!C13="","",Registro!C13)</f>
        <v/>
      </c>
      <c r="D9" s="83" t="str">
        <f>IF(Registro!C13="","",Registro!D13)</f>
        <v/>
      </c>
      <c r="E9" s="84" t="str">
        <f>IF(Registro!E13="","",Registro!E13)</f>
        <v/>
      </c>
      <c r="F9" s="84" t="str">
        <f>IF(Registro!AG13="","",Registro!AG13)</f>
        <v/>
      </c>
      <c r="G9" s="84" t="str">
        <f>IF(Registro!AI13="","",Registro!AI13)</f>
        <v/>
      </c>
      <c r="H9" s="84" t="str">
        <f>IF(Registro!AK13="","",Registro!AK13)</f>
        <v/>
      </c>
      <c r="I9" s="84" t="str">
        <f>IF(Registro!AM13="","",Registro!AM13)</f>
        <v/>
      </c>
    </row>
    <row r="10" spans="1:11" ht="21" customHeight="1" x14ac:dyDescent="0.3">
      <c r="A10" s="85" t="str">
        <f>IF(AND(Registro!B14="",Registro!C14=""),"",Registro!A14)</f>
        <v/>
      </c>
      <c r="B10" s="86" t="str">
        <f>IF(Registro!B14="",IF(Registro!C14="","","(sin nombre)"),Registro!B14)</f>
        <v/>
      </c>
      <c r="C10" s="85" t="str">
        <f>IF(Registro!C14="","",Registro!C14)</f>
        <v/>
      </c>
      <c r="D10" s="87" t="str">
        <f>IF(Registro!C14="","",Registro!D14)</f>
        <v/>
      </c>
      <c r="E10" s="84" t="str">
        <f>IF(Registro!E14="","",Registro!E14)</f>
        <v/>
      </c>
      <c r="F10" s="84" t="str">
        <f>IF(Registro!AG14="","",Registro!AG14)</f>
        <v/>
      </c>
      <c r="G10" s="84" t="str">
        <f>IF(Registro!AI14="","",Registro!AI14)</f>
        <v/>
      </c>
      <c r="H10" s="84" t="str">
        <f>IF(Registro!AK14="","",Registro!AK14)</f>
        <v/>
      </c>
      <c r="I10" s="84" t="str">
        <f>IF(Registro!AM14="","",Registro!AM14)</f>
        <v/>
      </c>
    </row>
    <row r="11" spans="1:11" ht="21" customHeight="1" x14ac:dyDescent="0.3">
      <c r="A11" s="82" t="str">
        <f>IF(AND(Registro!B15="",Registro!C15=""),"",Registro!A15)</f>
        <v/>
      </c>
      <c r="B11" s="81" t="str">
        <f>IF(Registro!B15="",IF(Registro!C15="","","(sin nombre)"),Registro!B15)</f>
        <v/>
      </c>
      <c r="C11" s="82" t="str">
        <f>IF(Registro!C15="","",Registro!C15)</f>
        <v/>
      </c>
      <c r="D11" s="83" t="str">
        <f>IF(Registro!C15="","",Registro!D15)</f>
        <v/>
      </c>
      <c r="E11" s="84" t="str">
        <f>IF(Registro!E15="","",Registro!E15)</f>
        <v/>
      </c>
      <c r="F11" s="84" t="str">
        <f>IF(Registro!AG15="","",Registro!AG15)</f>
        <v/>
      </c>
      <c r="G11" s="84" t="str">
        <f>IF(Registro!AI15="","",Registro!AI15)</f>
        <v/>
      </c>
      <c r="H11" s="84" t="str">
        <f>IF(Registro!AK15="","",Registro!AK15)</f>
        <v/>
      </c>
      <c r="I11" s="84" t="str">
        <f>IF(Registro!AM15="","",Registro!AM15)</f>
        <v/>
      </c>
    </row>
    <row r="12" spans="1:11" ht="21" customHeight="1" x14ac:dyDescent="0.3">
      <c r="A12" s="85" t="str">
        <f>IF(AND(Registro!B16="",Registro!C16=""),"",Registro!A16)</f>
        <v/>
      </c>
      <c r="B12" s="86" t="str">
        <f>IF(Registro!B16="",IF(Registro!C16="","","(sin nombre)"),Registro!B16)</f>
        <v/>
      </c>
      <c r="C12" s="85" t="str">
        <f>IF(Registro!C16="","",Registro!C16)</f>
        <v/>
      </c>
      <c r="D12" s="87" t="str">
        <f>IF(Registro!C16="","",Registro!D16)</f>
        <v/>
      </c>
      <c r="E12" s="84" t="str">
        <f>IF(Registro!E16="","",Registro!E16)</f>
        <v/>
      </c>
      <c r="F12" s="84" t="str">
        <f>IF(Registro!AG16="","",Registro!AG16)</f>
        <v/>
      </c>
      <c r="G12" s="84" t="str">
        <f>IF(Registro!AI16="","",Registro!AI16)</f>
        <v/>
      </c>
      <c r="H12" s="84" t="str">
        <f>IF(Registro!AK16="","",Registro!AK16)</f>
        <v/>
      </c>
      <c r="I12" s="84" t="str">
        <f>IF(Registro!AM16="","",Registro!AM16)</f>
        <v/>
      </c>
    </row>
    <row r="13" spans="1:11" ht="21" customHeight="1" x14ac:dyDescent="0.3">
      <c r="A13" s="82" t="str">
        <f>IF(AND(Registro!B17="",Registro!C17=""),"",Registro!A17)</f>
        <v/>
      </c>
      <c r="B13" s="81" t="str">
        <f>IF(Registro!B17="",IF(Registro!C17="","","(sin nombre)"),Registro!B17)</f>
        <v/>
      </c>
      <c r="C13" s="82" t="str">
        <f>IF(Registro!C17="","",Registro!C17)</f>
        <v/>
      </c>
      <c r="D13" s="83" t="str">
        <f>IF(Registro!C17="","",Registro!D17)</f>
        <v/>
      </c>
      <c r="E13" s="84" t="str">
        <f>IF(Registro!E17="","",Registro!E17)</f>
        <v/>
      </c>
      <c r="F13" s="84" t="str">
        <f>IF(Registro!AG17="","",Registro!AG17)</f>
        <v/>
      </c>
      <c r="G13" s="84" t="str">
        <f>IF(Registro!AI17="","",Registro!AI17)</f>
        <v/>
      </c>
      <c r="H13" s="84" t="str">
        <f>IF(Registro!AK17="","",Registro!AK17)</f>
        <v/>
      </c>
      <c r="I13" s="84" t="str">
        <f>IF(Registro!AM17="","",Registro!AM17)</f>
        <v/>
      </c>
    </row>
    <row r="14" spans="1:11" ht="21" customHeight="1" x14ac:dyDescent="0.3">
      <c r="A14" s="85" t="str">
        <f>IF(AND(Registro!B18="",Registro!C18=""),"",Registro!A18)</f>
        <v/>
      </c>
      <c r="B14" s="86" t="str">
        <f>IF(Registro!B18="",IF(Registro!C18="","","(sin nombre)"),Registro!B18)</f>
        <v/>
      </c>
      <c r="C14" s="85" t="str">
        <f>IF(Registro!C18="","",Registro!C18)</f>
        <v/>
      </c>
      <c r="D14" s="87" t="str">
        <f>IF(Registro!C18="","",Registro!D18)</f>
        <v/>
      </c>
      <c r="E14" s="84" t="str">
        <f>IF(Registro!E18="","",Registro!E18)</f>
        <v/>
      </c>
      <c r="F14" s="84" t="str">
        <f>IF(Registro!AG18="","",Registro!AG18)</f>
        <v/>
      </c>
      <c r="G14" s="84" t="str">
        <f>IF(Registro!AI18="","",Registro!AI18)</f>
        <v/>
      </c>
      <c r="H14" s="84" t="str">
        <f>IF(Registro!AK18="","",Registro!AK18)</f>
        <v/>
      </c>
      <c r="I14" s="84" t="str">
        <f>IF(Registro!AM18="","",Registro!AM18)</f>
        <v/>
      </c>
    </row>
    <row r="15" spans="1:11" ht="21" customHeight="1" x14ac:dyDescent="0.3">
      <c r="A15" s="82" t="str">
        <f>IF(AND(Registro!B19="",Registro!C19=""),"",Registro!A19)</f>
        <v/>
      </c>
      <c r="B15" s="81" t="str">
        <f>IF(Registro!B19="",IF(Registro!C19="","","(sin nombre)"),Registro!B19)</f>
        <v/>
      </c>
      <c r="C15" s="82" t="str">
        <f>IF(Registro!C19="","",Registro!C19)</f>
        <v/>
      </c>
      <c r="D15" s="83" t="str">
        <f>IF(Registro!C19="","",Registro!D19)</f>
        <v/>
      </c>
      <c r="E15" s="84" t="str">
        <f>IF(Registro!E19="","",Registro!E19)</f>
        <v/>
      </c>
      <c r="F15" s="84" t="str">
        <f>IF(Registro!AG19="","",Registro!AG19)</f>
        <v/>
      </c>
      <c r="G15" s="84" t="str">
        <f>IF(Registro!AI19="","",Registro!AI19)</f>
        <v/>
      </c>
      <c r="H15" s="84" t="str">
        <f>IF(Registro!AK19="","",Registro!AK19)</f>
        <v/>
      </c>
      <c r="I15" s="84" t="str">
        <f>IF(Registro!AM19="","",Registro!AM19)</f>
        <v/>
      </c>
    </row>
    <row r="16" spans="1:11" ht="21" customHeight="1" x14ac:dyDescent="0.3">
      <c r="A16" s="85" t="str">
        <f>IF(AND(Registro!B20="",Registro!C20=""),"",Registro!A20)</f>
        <v/>
      </c>
      <c r="B16" s="86" t="str">
        <f>IF(Registro!B20="",IF(Registro!C20="","","(sin nombre)"),Registro!B20)</f>
        <v/>
      </c>
      <c r="C16" s="85" t="str">
        <f>IF(Registro!C20="","",Registro!C20)</f>
        <v/>
      </c>
      <c r="D16" s="87" t="str">
        <f>IF(Registro!C20="","",Registro!D20)</f>
        <v/>
      </c>
      <c r="E16" s="84" t="str">
        <f>IF(Registro!E20="","",Registro!E20)</f>
        <v/>
      </c>
      <c r="F16" s="84" t="str">
        <f>IF(Registro!AG20="","",Registro!AG20)</f>
        <v/>
      </c>
      <c r="G16" s="84" t="str">
        <f>IF(Registro!AI20="","",Registro!AI20)</f>
        <v/>
      </c>
      <c r="H16" s="84" t="str">
        <f>IF(Registro!AK20="","",Registro!AK20)</f>
        <v/>
      </c>
      <c r="I16" s="84" t="str">
        <f>IF(Registro!AM20="","",Registro!AM20)</f>
        <v/>
      </c>
    </row>
    <row r="17" spans="1:9" ht="21" customHeight="1" x14ac:dyDescent="0.3">
      <c r="A17" s="82" t="str">
        <f>IF(AND(Registro!B21="",Registro!C21=""),"",Registro!A21)</f>
        <v/>
      </c>
      <c r="B17" s="81" t="str">
        <f>IF(Registro!B21="",IF(Registro!C21="","","(sin nombre)"),Registro!B21)</f>
        <v/>
      </c>
      <c r="C17" s="82" t="str">
        <f>IF(Registro!C21="","",Registro!C21)</f>
        <v/>
      </c>
      <c r="D17" s="83" t="str">
        <f>IF(Registro!C21="","",Registro!D21)</f>
        <v/>
      </c>
      <c r="E17" s="84" t="str">
        <f>IF(Registro!E21="","",Registro!E21)</f>
        <v/>
      </c>
      <c r="F17" s="84" t="str">
        <f>IF(Registro!AG21="","",Registro!AG21)</f>
        <v/>
      </c>
      <c r="G17" s="84" t="str">
        <f>IF(Registro!AI21="","",Registro!AI21)</f>
        <v/>
      </c>
      <c r="H17" s="84" t="str">
        <f>IF(Registro!AK21="","",Registro!AK21)</f>
        <v/>
      </c>
      <c r="I17" s="84" t="str">
        <f>IF(Registro!AM21="","",Registro!AM21)</f>
        <v/>
      </c>
    </row>
    <row r="18" spans="1:9" ht="21" customHeight="1" x14ac:dyDescent="0.3">
      <c r="A18" s="85" t="str">
        <f>IF(AND(Registro!B22="",Registro!C22=""),"",Registro!A22)</f>
        <v/>
      </c>
      <c r="B18" s="86" t="str">
        <f>IF(Registro!B22="",IF(Registro!C22="","","(sin nombre)"),Registro!B22)</f>
        <v/>
      </c>
      <c r="C18" s="85" t="str">
        <f>IF(Registro!C22="","",Registro!C22)</f>
        <v/>
      </c>
      <c r="D18" s="87" t="str">
        <f>IF(Registro!C22="","",Registro!D22)</f>
        <v/>
      </c>
      <c r="E18" s="84" t="str">
        <f>IF(Registro!E22="","",Registro!E22)</f>
        <v/>
      </c>
      <c r="F18" s="84" t="str">
        <f>IF(Registro!AG22="","",Registro!AG22)</f>
        <v/>
      </c>
      <c r="G18" s="84" t="str">
        <f>IF(Registro!AI22="","",Registro!AI22)</f>
        <v/>
      </c>
      <c r="H18" s="84" t="str">
        <f>IF(Registro!AK22="","",Registro!AK22)</f>
        <v/>
      </c>
      <c r="I18" s="84" t="str">
        <f>IF(Registro!AM22="","",Registro!AM22)</f>
        <v/>
      </c>
    </row>
    <row r="19" spans="1:9" ht="21" customHeight="1" x14ac:dyDescent="0.3">
      <c r="A19" s="82" t="str">
        <f>IF(AND(Registro!B23="",Registro!C23=""),"",Registro!A23)</f>
        <v/>
      </c>
      <c r="B19" s="81" t="str">
        <f>IF(Registro!B23="",IF(Registro!C23="","","(sin nombre)"),Registro!B23)</f>
        <v/>
      </c>
      <c r="C19" s="82" t="str">
        <f>IF(Registro!C23="","",Registro!C23)</f>
        <v/>
      </c>
      <c r="D19" s="83" t="str">
        <f>IF(Registro!C23="","",Registro!D23)</f>
        <v/>
      </c>
      <c r="E19" s="84" t="str">
        <f>IF(Registro!E23="","",Registro!E23)</f>
        <v/>
      </c>
      <c r="F19" s="84" t="str">
        <f>IF(Registro!AG23="","",Registro!AG23)</f>
        <v/>
      </c>
      <c r="G19" s="84" t="str">
        <f>IF(Registro!AI23="","",Registro!AI23)</f>
        <v/>
      </c>
      <c r="H19" s="84" t="str">
        <f>IF(Registro!AK23="","",Registro!AK23)</f>
        <v/>
      </c>
      <c r="I19" s="84" t="str">
        <f>IF(Registro!AM23="","",Registro!AM23)</f>
        <v/>
      </c>
    </row>
    <row r="20" spans="1:9" ht="21" customHeight="1" x14ac:dyDescent="0.3">
      <c r="A20" s="85" t="str">
        <f>IF(AND(Registro!B24="",Registro!C24=""),"",Registro!A24)</f>
        <v/>
      </c>
      <c r="B20" s="86" t="str">
        <f>IF(Registro!B24="",IF(Registro!C24="","","(sin nombre)"),Registro!B24)</f>
        <v/>
      </c>
      <c r="C20" s="85" t="str">
        <f>IF(Registro!C24="","",Registro!C24)</f>
        <v/>
      </c>
      <c r="D20" s="87" t="str">
        <f>IF(Registro!C24="","",Registro!D24)</f>
        <v/>
      </c>
      <c r="E20" s="84" t="str">
        <f>IF(Registro!E24="","",Registro!E24)</f>
        <v/>
      </c>
      <c r="F20" s="84" t="str">
        <f>IF(Registro!AG24="","",Registro!AG24)</f>
        <v/>
      </c>
      <c r="G20" s="84" t="str">
        <f>IF(Registro!AI24="","",Registro!AI24)</f>
        <v/>
      </c>
      <c r="H20" s="84" t="str">
        <f>IF(Registro!AK24="","",Registro!AK24)</f>
        <v/>
      </c>
      <c r="I20" s="84" t="str">
        <f>IF(Registro!AM24="","",Registro!AM24)</f>
        <v/>
      </c>
    </row>
    <row r="21" spans="1:9" ht="21" customHeight="1" x14ac:dyDescent="0.3">
      <c r="A21" s="82" t="str">
        <f>IF(AND(Registro!B25="",Registro!C25=""),"",Registro!A25)</f>
        <v/>
      </c>
      <c r="B21" s="81" t="str">
        <f>IF(Registro!B25="",IF(Registro!C25="","","(sin nombre)"),Registro!B25)</f>
        <v/>
      </c>
      <c r="C21" s="82" t="str">
        <f>IF(Registro!C25="","",Registro!C25)</f>
        <v/>
      </c>
      <c r="D21" s="83" t="str">
        <f>IF(Registro!C25="","",Registro!D25)</f>
        <v/>
      </c>
      <c r="E21" s="84" t="str">
        <f>IF(Registro!E25="","",Registro!E25)</f>
        <v/>
      </c>
      <c r="F21" s="84" t="str">
        <f>IF(Registro!AG25="","",Registro!AG25)</f>
        <v/>
      </c>
      <c r="G21" s="84" t="str">
        <f>IF(Registro!AI25="","",Registro!AI25)</f>
        <v/>
      </c>
      <c r="H21" s="84" t="str">
        <f>IF(Registro!AK25="","",Registro!AK25)</f>
        <v/>
      </c>
      <c r="I21" s="84" t="str">
        <f>IF(Registro!AM25="","",Registro!AM25)</f>
        <v/>
      </c>
    </row>
    <row r="22" spans="1:9" ht="21" customHeight="1" x14ac:dyDescent="0.3">
      <c r="A22" s="85" t="str">
        <f>IF(AND(Registro!B26="",Registro!C26=""),"",Registro!A26)</f>
        <v/>
      </c>
      <c r="B22" s="86" t="str">
        <f>IF(Registro!B26="",IF(Registro!C26="","","(sin nombre)"),Registro!B26)</f>
        <v/>
      </c>
      <c r="C22" s="85" t="str">
        <f>IF(Registro!C26="","",Registro!C26)</f>
        <v/>
      </c>
      <c r="D22" s="87" t="str">
        <f>IF(Registro!C26="","",Registro!D26)</f>
        <v/>
      </c>
      <c r="E22" s="84" t="str">
        <f>IF(Registro!E26="","",Registro!E26)</f>
        <v/>
      </c>
      <c r="F22" s="84" t="str">
        <f>IF(Registro!AG26="","",Registro!AG26)</f>
        <v/>
      </c>
      <c r="G22" s="84" t="str">
        <f>IF(Registro!AI26="","",Registro!AI26)</f>
        <v/>
      </c>
      <c r="H22" s="84" t="str">
        <f>IF(Registro!AK26="","",Registro!AK26)</f>
        <v/>
      </c>
      <c r="I22" s="84" t="str">
        <f>IF(Registro!AM26="","",Registro!AM26)</f>
        <v/>
      </c>
    </row>
    <row r="23" spans="1:9" ht="21" customHeight="1" x14ac:dyDescent="0.3">
      <c r="A23" s="82" t="str">
        <f>IF(AND(Registro!B27="",Registro!C27=""),"",Registro!A27)</f>
        <v/>
      </c>
      <c r="B23" s="81" t="str">
        <f>IF(Registro!B27="",IF(Registro!C27="","","(sin nombre)"),Registro!B27)</f>
        <v/>
      </c>
      <c r="C23" s="82" t="str">
        <f>IF(Registro!C27="","",Registro!C27)</f>
        <v/>
      </c>
      <c r="D23" s="83" t="str">
        <f>IF(Registro!C27="","",Registro!D27)</f>
        <v/>
      </c>
      <c r="E23" s="84" t="str">
        <f>IF(Registro!E27="","",Registro!E27)</f>
        <v/>
      </c>
      <c r="F23" s="84" t="str">
        <f>IF(Registro!AG27="","",Registro!AG27)</f>
        <v/>
      </c>
      <c r="G23" s="84" t="str">
        <f>IF(Registro!AI27="","",Registro!AI27)</f>
        <v/>
      </c>
      <c r="H23" s="84" t="str">
        <f>IF(Registro!AK27="","",Registro!AK27)</f>
        <v/>
      </c>
      <c r="I23" s="84" t="str">
        <f>IF(Registro!AM27="","",Registro!AM27)</f>
        <v/>
      </c>
    </row>
    <row r="24" spans="1:9" ht="21" customHeight="1" x14ac:dyDescent="0.3">
      <c r="A24" s="85" t="str">
        <f>IF(AND(Registro!B28="",Registro!C28=""),"",Registro!A28)</f>
        <v/>
      </c>
      <c r="B24" s="86" t="str">
        <f>IF(Registro!B28="",IF(Registro!C28="","","(sin nombre)"),Registro!B28)</f>
        <v/>
      </c>
      <c r="C24" s="85" t="str">
        <f>IF(Registro!C28="","",Registro!C28)</f>
        <v/>
      </c>
      <c r="D24" s="87" t="str">
        <f>IF(Registro!C28="","",Registro!D28)</f>
        <v/>
      </c>
      <c r="E24" s="84" t="str">
        <f>IF(Registro!E28="","",Registro!E28)</f>
        <v/>
      </c>
      <c r="F24" s="84" t="str">
        <f>IF(Registro!AG28="","",Registro!AG28)</f>
        <v/>
      </c>
      <c r="G24" s="84" t="str">
        <f>IF(Registro!AI28="","",Registro!AI28)</f>
        <v/>
      </c>
      <c r="H24" s="84" t="str">
        <f>IF(Registro!AK28="","",Registro!AK28)</f>
        <v/>
      </c>
      <c r="I24" s="84" t="str">
        <f>IF(Registro!AM28="","",Registro!AM28)</f>
        <v/>
      </c>
    </row>
    <row r="25" spans="1:9" ht="21" customHeight="1" x14ac:dyDescent="0.3">
      <c r="A25" s="82" t="str">
        <f>IF(AND(Registro!B29="",Registro!C29=""),"",Registro!A29)</f>
        <v/>
      </c>
      <c r="B25" s="81" t="str">
        <f>IF(Registro!B29="",IF(Registro!C29="","","(sin nombre)"),Registro!B29)</f>
        <v/>
      </c>
      <c r="C25" s="82" t="str">
        <f>IF(Registro!C29="","",Registro!C29)</f>
        <v/>
      </c>
      <c r="D25" s="83" t="str">
        <f>IF(Registro!C29="","",Registro!D29)</f>
        <v/>
      </c>
      <c r="E25" s="84" t="str">
        <f>IF(Registro!E29="","",Registro!E29)</f>
        <v/>
      </c>
      <c r="F25" s="84" t="str">
        <f>IF(Registro!AG29="","",Registro!AG29)</f>
        <v/>
      </c>
      <c r="G25" s="84" t="str">
        <f>IF(Registro!AI29="","",Registro!AI29)</f>
        <v/>
      </c>
      <c r="H25" s="84" t="str">
        <f>IF(Registro!AK29="","",Registro!AK29)</f>
        <v/>
      </c>
      <c r="I25" s="84" t="str">
        <f>IF(Registro!AM29="","",Registro!AM29)</f>
        <v/>
      </c>
    </row>
    <row r="26" spans="1:9" ht="21" customHeight="1" x14ac:dyDescent="0.3">
      <c r="A26" s="85" t="str">
        <f>IF(AND(Registro!B30="",Registro!C30=""),"",Registro!A30)</f>
        <v/>
      </c>
      <c r="B26" s="86" t="str">
        <f>IF(Registro!B30="",IF(Registro!C30="","","(sin nombre)"),Registro!B30)</f>
        <v/>
      </c>
      <c r="C26" s="85" t="str">
        <f>IF(Registro!C30="","",Registro!C30)</f>
        <v/>
      </c>
      <c r="D26" s="87" t="str">
        <f>IF(Registro!C30="","",Registro!D30)</f>
        <v/>
      </c>
      <c r="E26" s="84" t="str">
        <f>IF(Registro!E30="","",Registro!E30)</f>
        <v/>
      </c>
      <c r="F26" s="84" t="str">
        <f>IF(Registro!AG30="","",Registro!AG30)</f>
        <v/>
      </c>
      <c r="G26" s="84" t="str">
        <f>IF(Registro!AI30="","",Registro!AI30)</f>
        <v/>
      </c>
      <c r="H26" s="84" t="str">
        <f>IF(Registro!AK30="","",Registro!AK30)</f>
        <v/>
      </c>
      <c r="I26" s="84" t="str">
        <f>IF(Registro!AM30="","",Registro!AM30)</f>
        <v/>
      </c>
    </row>
    <row r="27" spans="1:9" ht="21" customHeight="1" x14ac:dyDescent="0.3">
      <c r="A27" s="82" t="str">
        <f>IF(AND(Registro!B31="",Registro!C31=""),"",Registro!A31)</f>
        <v/>
      </c>
      <c r="B27" s="81" t="str">
        <f>IF(Registro!B31="",IF(Registro!C31="","","(sin nombre)"),Registro!B31)</f>
        <v/>
      </c>
      <c r="C27" s="82" t="str">
        <f>IF(Registro!C31="","",Registro!C31)</f>
        <v/>
      </c>
      <c r="D27" s="83" t="str">
        <f>IF(Registro!C31="","",Registro!D31)</f>
        <v/>
      </c>
      <c r="E27" s="84" t="str">
        <f>IF(Registro!E31="","",Registro!E31)</f>
        <v/>
      </c>
      <c r="F27" s="84" t="str">
        <f>IF(Registro!AG31="","",Registro!AG31)</f>
        <v/>
      </c>
      <c r="G27" s="84" t="str">
        <f>IF(Registro!AI31="","",Registro!AI31)</f>
        <v/>
      </c>
      <c r="H27" s="84" t="str">
        <f>IF(Registro!AK31="","",Registro!AK31)</f>
        <v/>
      </c>
      <c r="I27" s="84" t="str">
        <f>IF(Registro!AM31="","",Registro!AM31)</f>
        <v/>
      </c>
    </row>
    <row r="28" spans="1:9" ht="21" customHeight="1" x14ac:dyDescent="0.3">
      <c r="A28" s="85" t="str">
        <f>IF(AND(Registro!B32="",Registro!C32=""),"",Registro!A32)</f>
        <v/>
      </c>
      <c r="B28" s="86" t="str">
        <f>IF(Registro!B32="",IF(Registro!C32="","","(sin nombre)"),Registro!B32)</f>
        <v/>
      </c>
      <c r="C28" s="85" t="str">
        <f>IF(Registro!C32="","",Registro!C32)</f>
        <v/>
      </c>
      <c r="D28" s="87" t="str">
        <f>IF(Registro!C32="","",Registro!D32)</f>
        <v/>
      </c>
      <c r="E28" s="84" t="str">
        <f>IF(Registro!E32="","",Registro!E32)</f>
        <v/>
      </c>
      <c r="F28" s="84" t="str">
        <f>IF(Registro!AG32="","",Registro!AG32)</f>
        <v/>
      </c>
      <c r="G28" s="84" t="str">
        <f>IF(Registro!AI32="","",Registro!AI32)</f>
        <v/>
      </c>
      <c r="H28" s="84" t="str">
        <f>IF(Registro!AK32="","",Registro!AK32)</f>
        <v/>
      </c>
      <c r="I28" s="84" t="str">
        <f>IF(Registro!AM32="","",Registro!AM32)</f>
        <v/>
      </c>
    </row>
    <row r="29" spans="1:9" ht="21" customHeight="1" x14ac:dyDescent="0.3">
      <c r="A29" s="82" t="str">
        <f>IF(AND(Registro!B33="",Registro!C33=""),"",Registro!A33)</f>
        <v/>
      </c>
      <c r="B29" s="81" t="str">
        <f>IF(Registro!B33="",IF(Registro!C33="","","(sin nombre)"),Registro!B33)</f>
        <v/>
      </c>
      <c r="C29" s="82" t="str">
        <f>IF(Registro!C33="","",Registro!C33)</f>
        <v/>
      </c>
      <c r="D29" s="83" t="str">
        <f>IF(Registro!C33="","",Registro!D33)</f>
        <v/>
      </c>
      <c r="E29" s="84" t="str">
        <f>IF(Registro!E33="","",Registro!E33)</f>
        <v/>
      </c>
      <c r="F29" s="84" t="str">
        <f>IF(Registro!AG33="","",Registro!AG33)</f>
        <v/>
      </c>
      <c r="G29" s="84" t="str">
        <f>IF(Registro!AI33="","",Registro!AI33)</f>
        <v/>
      </c>
      <c r="H29" s="84" t="str">
        <f>IF(Registro!AK33="","",Registro!AK33)</f>
        <v/>
      </c>
      <c r="I29" s="84" t="str">
        <f>IF(Registro!AM33="","",Registro!AM33)</f>
        <v/>
      </c>
    </row>
    <row r="30" spans="1:9" ht="21" customHeight="1" x14ac:dyDescent="0.3">
      <c r="A30" s="85" t="str">
        <f>IF(AND(Registro!B34="",Registro!C34=""),"",Registro!A34)</f>
        <v/>
      </c>
      <c r="B30" s="86" t="str">
        <f>IF(Registro!B34="",IF(Registro!C34="","","(sin nombre)"),Registro!B34)</f>
        <v/>
      </c>
      <c r="C30" s="85" t="str">
        <f>IF(Registro!C34="","",Registro!C34)</f>
        <v/>
      </c>
      <c r="D30" s="87" t="str">
        <f>IF(Registro!C34="","",Registro!D34)</f>
        <v/>
      </c>
      <c r="E30" s="84" t="str">
        <f>IF(Registro!E34="","",Registro!E34)</f>
        <v/>
      </c>
      <c r="F30" s="84" t="str">
        <f>IF(Registro!AG34="","",Registro!AG34)</f>
        <v/>
      </c>
      <c r="G30" s="84" t="str">
        <f>IF(Registro!AI34="","",Registro!AI34)</f>
        <v/>
      </c>
      <c r="H30" s="84" t="str">
        <f>IF(Registro!AK34="","",Registro!AK34)</f>
        <v/>
      </c>
      <c r="I30" s="84" t="str">
        <f>IF(Registro!AM34="","",Registro!AM34)</f>
        <v/>
      </c>
    </row>
    <row r="31" spans="1:9" ht="21" customHeight="1" x14ac:dyDescent="0.3">
      <c r="A31" s="82" t="str">
        <f>IF(AND(Registro!B35="",Registro!C35=""),"",Registro!A35)</f>
        <v/>
      </c>
      <c r="B31" s="81" t="str">
        <f>IF(Registro!B35="",IF(Registro!C35="","","(sin nombre)"),Registro!B35)</f>
        <v/>
      </c>
      <c r="C31" s="82" t="str">
        <f>IF(Registro!C35="","",Registro!C35)</f>
        <v/>
      </c>
      <c r="D31" s="83" t="str">
        <f>IF(Registro!C35="","",Registro!D35)</f>
        <v/>
      </c>
      <c r="E31" s="84" t="str">
        <f>IF(Registro!E35="","",Registro!E35)</f>
        <v/>
      </c>
      <c r="F31" s="84" t="str">
        <f>IF(Registro!AG35="","",Registro!AG35)</f>
        <v/>
      </c>
      <c r="G31" s="84" t="str">
        <f>IF(Registro!AI35="","",Registro!AI35)</f>
        <v/>
      </c>
      <c r="H31" s="84" t="str">
        <f>IF(Registro!AK35="","",Registro!AK35)</f>
        <v/>
      </c>
      <c r="I31" s="84" t="str">
        <f>IF(Registro!AM35="","",Registro!AM35)</f>
        <v/>
      </c>
    </row>
    <row r="32" spans="1:9" ht="21" customHeight="1" x14ac:dyDescent="0.3">
      <c r="A32" s="85" t="str">
        <f>IF(AND(Registro!B36="",Registro!C36=""),"",Registro!A36)</f>
        <v/>
      </c>
      <c r="B32" s="86" t="str">
        <f>IF(Registro!B36="",IF(Registro!C36="","","(sin nombre)"),Registro!B36)</f>
        <v/>
      </c>
      <c r="C32" s="85" t="str">
        <f>IF(Registro!C36="","",Registro!C36)</f>
        <v/>
      </c>
      <c r="D32" s="87" t="str">
        <f>IF(Registro!C36="","",Registro!D36)</f>
        <v/>
      </c>
      <c r="E32" s="84" t="str">
        <f>IF(Registro!E36="","",Registro!E36)</f>
        <v/>
      </c>
      <c r="F32" s="84" t="str">
        <f>IF(Registro!AG36="","",Registro!AG36)</f>
        <v/>
      </c>
      <c r="G32" s="84" t="str">
        <f>IF(Registro!AI36="","",Registro!AI36)</f>
        <v/>
      </c>
      <c r="H32" s="84" t="str">
        <f>IF(Registro!AK36="","",Registro!AK36)</f>
        <v/>
      </c>
      <c r="I32" s="84" t="str">
        <f>IF(Registro!AM36="","",Registro!AM36)</f>
        <v/>
      </c>
    </row>
    <row r="33" spans="1:9" ht="21" customHeight="1" x14ac:dyDescent="0.3">
      <c r="A33" s="82" t="str">
        <f>IF(AND(Registro!B37="",Registro!C37=""),"",Registro!A37)</f>
        <v/>
      </c>
      <c r="B33" s="81" t="str">
        <f>IF(Registro!B37="",IF(Registro!C37="","","(sin nombre)"),Registro!B37)</f>
        <v/>
      </c>
      <c r="C33" s="82" t="str">
        <f>IF(Registro!C37="","",Registro!C37)</f>
        <v/>
      </c>
      <c r="D33" s="83" t="str">
        <f>IF(Registro!C37="","",Registro!D37)</f>
        <v/>
      </c>
      <c r="E33" s="84" t="str">
        <f>IF(Registro!E37="","",Registro!E37)</f>
        <v/>
      </c>
      <c r="F33" s="84" t="str">
        <f>IF(Registro!AG37="","",Registro!AG37)</f>
        <v/>
      </c>
      <c r="G33" s="84" t="str">
        <f>IF(Registro!AI37="","",Registro!AI37)</f>
        <v/>
      </c>
      <c r="H33" s="84" t="str">
        <f>IF(Registro!AK37="","",Registro!AK37)</f>
        <v/>
      </c>
      <c r="I33" s="84" t="str">
        <f>IF(Registro!AM37="","",Registro!AM37)</f>
        <v/>
      </c>
    </row>
    <row r="34" spans="1:9" ht="21" customHeight="1" x14ac:dyDescent="0.3">
      <c r="A34" s="85" t="str">
        <f>IF(AND(Registro!B38="",Registro!C38=""),"",Registro!A38)</f>
        <v/>
      </c>
      <c r="B34" s="86" t="str">
        <f>IF(Registro!B38="",IF(Registro!C38="","","(sin nombre)"),Registro!B38)</f>
        <v/>
      </c>
      <c r="C34" s="85" t="str">
        <f>IF(Registro!C38="","",Registro!C38)</f>
        <v/>
      </c>
      <c r="D34" s="87" t="str">
        <f>IF(Registro!C38="","",Registro!D38)</f>
        <v/>
      </c>
      <c r="E34" s="84" t="str">
        <f>IF(Registro!E38="","",Registro!E38)</f>
        <v/>
      </c>
      <c r="F34" s="84" t="str">
        <f>IF(Registro!AG38="","",Registro!AG38)</f>
        <v/>
      </c>
      <c r="G34" s="84" t="str">
        <f>IF(Registro!AI38="","",Registro!AI38)</f>
        <v/>
      </c>
      <c r="H34" s="84" t="str">
        <f>IF(Registro!AK38="","",Registro!AK38)</f>
        <v/>
      </c>
      <c r="I34" s="84" t="str">
        <f>IF(Registro!AM38="","",Registro!AM38)</f>
        <v/>
      </c>
    </row>
    <row r="35" spans="1:9" ht="21" customHeight="1" x14ac:dyDescent="0.3">
      <c r="A35" s="82" t="str">
        <f>IF(AND(Registro!B39="",Registro!C39=""),"",Registro!A39)</f>
        <v/>
      </c>
      <c r="B35" s="81" t="str">
        <f>IF(Registro!B39="",IF(Registro!C39="","","(sin nombre)"),Registro!B39)</f>
        <v/>
      </c>
      <c r="C35" s="82" t="str">
        <f>IF(Registro!C39="","",Registro!C39)</f>
        <v/>
      </c>
      <c r="D35" s="83" t="str">
        <f>IF(Registro!C39="","",Registro!D39)</f>
        <v/>
      </c>
      <c r="E35" s="84" t="str">
        <f>IF(Registro!E39="","",Registro!E39)</f>
        <v/>
      </c>
      <c r="F35" s="84" t="str">
        <f>IF(Registro!AG39="","",Registro!AG39)</f>
        <v/>
      </c>
      <c r="G35" s="84" t="str">
        <f>IF(Registro!AI39="","",Registro!AI39)</f>
        <v/>
      </c>
      <c r="H35" s="84" t="str">
        <f>IF(Registro!AK39="","",Registro!AK39)</f>
        <v/>
      </c>
      <c r="I35" s="84" t="str">
        <f>IF(Registro!AM39="","",Registro!AM39)</f>
        <v/>
      </c>
    </row>
    <row r="36" spans="1:9" ht="21" customHeight="1" x14ac:dyDescent="0.3">
      <c r="A36" s="85" t="str">
        <f>IF(AND(Registro!B40="",Registro!C40=""),"",Registro!A40)</f>
        <v/>
      </c>
      <c r="B36" s="86" t="str">
        <f>IF(Registro!B40="",IF(Registro!C40="","","(sin nombre)"),Registro!B40)</f>
        <v/>
      </c>
      <c r="C36" s="85" t="str">
        <f>IF(Registro!C40="","",Registro!C40)</f>
        <v/>
      </c>
      <c r="D36" s="87" t="str">
        <f>IF(Registro!C40="","",Registro!D40)</f>
        <v/>
      </c>
      <c r="E36" s="84" t="str">
        <f>IF(Registro!E40="","",Registro!E40)</f>
        <v/>
      </c>
      <c r="F36" s="84" t="str">
        <f>IF(Registro!AG40="","",Registro!AG40)</f>
        <v/>
      </c>
      <c r="G36" s="84" t="str">
        <f>IF(Registro!AI40="","",Registro!AI40)</f>
        <v/>
      </c>
      <c r="H36" s="84" t="str">
        <f>IF(Registro!AK40="","",Registro!AK40)</f>
        <v/>
      </c>
      <c r="I36" s="84" t="str">
        <f>IF(Registro!AM40="","",Registro!AM40)</f>
        <v/>
      </c>
    </row>
    <row r="37" spans="1:9" ht="21" customHeight="1" x14ac:dyDescent="0.3">
      <c r="A37" s="82" t="str">
        <f>IF(AND(Registro!B41="",Registro!C41=""),"",Registro!A41)</f>
        <v/>
      </c>
      <c r="B37" s="81" t="str">
        <f>IF(Registro!B41="",IF(Registro!C41="","","(sin nombre)"),Registro!B41)</f>
        <v/>
      </c>
      <c r="C37" s="82" t="str">
        <f>IF(Registro!C41="","",Registro!C41)</f>
        <v/>
      </c>
      <c r="D37" s="83" t="str">
        <f>IF(Registro!C41="","",Registro!D41)</f>
        <v/>
      </c>
      <c r="E37" s="84" t="str">
        <f>IF(Registro!E41="","",Registro!E41)</f>
        <v/>
      </c>
      <c r="F37" s="84" t="str">
        <f>IF(Registro!AG41="","",Registro!AG41)</f>
        <v/>
      </c>
      <c r="G37" s="84" t="str">
        <f>IF(Registro!AI41="","",Registro!AI41)</f>
        <v/>
      </c>
      <c r="H37" s="84" t="str">
        <f>IF(Registro!AK41="","",Registro!AK41)</f>
        <v/>
      </c>
      <c r="I37" s="84" t="str">
        <f>IF(Registro!AM41="","",Registro!AM41)</f>
        <v/>
      </c>
    </row>
    <row r="38" spans="1:9" ht="21" customHeight="1" x14ac:dyDescent="0.3">
      <c r="A38" s="85" t="str">
        <f>IF(AND(Registro!B42="",Registro!C42=""),"",Registro!A42)</f>
        <v/>
      </c>
      <c r="B38" s="86" t="str">
        <f>IF(Registro!B42="",IF(Registro!C42="","","(sin nombre)"),Registro!B42)</f>
        <v/>
      </c>
      <c r="C38" s="85" t="str">
        <f>IF(Registro!C42="","",Registro!C42)</f>
        <v/>
      </c>
      <c r="D38" s="87" t="str">
        <f>IF(Registro!C42="","",Registro!D42)</f>
        <v/>
      </c>
      <c r="E38" s="84" t="str">
        <f>IF(Registro!E42="","",Registro!E42)</f>
        <v/>
      </c>
      <c r="F38" s="84" t="str">
        <f>IF(Registro!AG42="","",Registro!AG42)</f>
        <v/>
      </c>
      <c r="G38" s="84" t="str">
        <f>IF(Registro!AI42="","",Registro!AI42)</f>
        <v/>
      </c>
      <c r="H38" s="84" t="str">
        <f>IF(Registro!AK42="","",Registro!AK42)</f>
        <v/>
      </c>
      <c r="I38" s="84" t="str">
        <f>IF(Registro!AM42="","",Registro!AM42)</f>
        <v/>
      </c>
    </row>
    <row r="39" spans="1:9" ht="21" customHeight="1" x14ac:dyDescent="0.3">
      <c r="A39" s="82" t="str">
        <f>IF(AND(Registro!B43="",Registro!C43=""),"",Registro!A43)</f>
        <v/>
      </c>
      <c r="B39" s="81" t="str">
        <f>IF(Registro!B43="",IF(Registro!C43="","","(sin nombre)"),Registro!B43)</f>
        <v/>
      </c>
      <c r="C39" s="82" t="str">
        <f>IF(Registro!C43="","",Registro!C43)</f>
        <v/>
      </c>
      <c r="D39" s="83" t="str">
        <f>IF(Registro!C43="","",Registro!D43)</f>
        <v/>
      </c>
      <c r="E39" s="84" t="str">
        <f>IF(Registro!E43="","",Registro!E43)</f>
        <v/>
      </c>
      <c r="F39" s="84" t="str">
        <f>IF(Registro!AG43="","",Registro!AG43)</f>
        <v/>
      </c>
      <c r="G39" s="84" t="str">
        <f>IF(Registro!AI43="","",Registro!AI43)</f>
        <v/>
      </c>
      <c r="H39" s="84" t="str">
        <f>IF(Registro!AK43="","",Registro!AK43)</f>
        <v/>
      </c>
      <c r="I39" s="84" t="str">
        <f>IF(Registro!AM43="","",Registro!AM43)</f>
        <v/>
      </c>
    </row>
    <row r="40" spans="1:9" ht="21" customHeight="1" x14ac:dyDescent="0.3">
      <c r="A40" s="85" t="str">
        <f>IF(AND(Registro!B44="",Registro!C44=""),"",Registro!A44)</f>
        <v/>
      </c>
      <c r="B40" s="86" t="str">
        <f>IF(Registro!B44="",IF(Registro!C44="","","(sin nombre)"),Registro!B44)</f>
        <v/>
      </c>
      <c r="C40" s="85" t="str">
        <f>IF(Registro!C44="","",Registro!C44)</f>
        <v/>
      </c>
      <c r="D40" s="87" t="str">
        <f>IF(Registro!C44="","",Registro!D44)</f>
        <v/>
      </c>
      <c r="E40" s="84" t="str">
        <f>IF(Registro!E44="","",Registro!E44)</f>
        <v/>
      </c>
      <c r="F40" s="84" t="str">
        <f>IF(Registro!AG44="","",Registro!AG44)</f>
        <v/>
      </c>
      <c r="G40" s="84" t="str">
        <f>IF(Registro!AI44="","",Registro!AI44)</f>
        <v/>
      </c>
      <c r="H40" s="84" t="str">
        <f>IF(Registro!AK44="","",Registro!AK44)</f>
        <v/>
      </c>
      <c r="I40" s="84" t="str">
        <f>IF(Registro!AM44="","",Registro!AM44)</f>
        <v/>
      </c>
    </row>
    <row r="41" spans="1:9" ht="21" customHeight="1" x14ac:dyDescent="0.3">
      <c r="A41" s="82" t="str">
        <f>IF(AND(Registro!B45="",Registro!C45=""),"",Registro!A45)</f>
        <v/>
      </c>
      <c r="B41" s="81" t="str">
        <f>IF(Registro!B45="",IF(Registro!C45="","","(sin nombre)"),Registro!B45)</f>
        <v/>
      </c>
      <c r="C41" s="82" t="str">
        <f>IF(Registro!C45="","",Registro!C45)</f>
        <v/>
      </c>
      <c r="D41" s="83" t="str">
        <f>IF(Registro!C45="","",Registro!D45)</f>
        <v/>
      </c>
      <c r="E41" s="84" t="str">
        <f>IF(Registro!E45="","",Registro!E45)</f>
        <v/>
      </c>
      <c r="F41" s="84" t="str">
        <f>IF(Registro!AG45="","",Registro!AG45)</f>
        <v/>
      </c>
      <c r="G41" s="84" t="str">
        <f>IF(Registro!AI45="","",Registro!AI45)</f>
        <v/>
      </c>
      <c r="H41" s="84" t="str">
        <f>IF(Registro!AK45="","",Registro!AK45)</f>
        <v/>
      </c>
      <c r="I41" s="84" t="str">
        <f>IF(Registro!AM45="","",Registro!AM45)</f>
        <v/>
      </c>
    </row>
    <row r="42" spans="1:9" ht="21" customHeight="1" x14ac:dyDescent="0.3">
      <c r="A42" s="85" t="str">
        <f>IF(AND(Registro!B46="",Registro!C46=""),"",Registro!A46)</f>
        <v/>
      </c>
      <c r="B42" s="86" t="str">
        <f>IF(Registro!B46="",IF(Registro!C46="","","(sin nombre)"),Registro!B46)</f>
        <v/>
      </c>
      <c r="C42" s="85" t="str">
        <f>IF(Registro!C46="","",Registro!C46)</f>
        <v/>
      </c>
      <c r="D42" s="87" t="str">
        <f>IF(Registro!C46="","",Registro!D46)</f>
        <v/>
      </c>
      <c r="E42" s="84" t="str">
        <f>IF(Registro!E46="","",Registro!E46)</f>
        <v/>
      </c>
      <c r="F42" s="84" t="str">
        <f>IF(Registro!AG46="","",Registro!AG46)</f>
        <v/>
      </c>
      <c r="G42" s="84" t="str">
        <f>IF(Registro!AI46="","",Registro!AI46)</f>
        <v/>
      </c>
      <c r="H42" s="84" t="str">
        <f>IF(Registro!AK46="","",Registro!AK46)</f>
        <v/>
      </c>
      <c r="I42" s="84" t="str">
        <f>IF(Registro!AM46="","",Registro!AM46)</f>
        <v/>
      </c>
    </row>
    <row r="43" spans="1:9" ht="21" customHeight="1" x14ac:dyDescent="0.3">
      <c r="A43" s="82" t="str">
        <f>IF(AND(Registro!B47="",Registro!C47=""),"",Registro!A47)</f>
        <v/>
      </c>
      <c r="B43" s="81" t="str">
        <f>IF(Registro!B47="",IF(Registro!C47="","","(sin nombre)"),Registro!B47)</f>
        <v/>
      </c>
      <c r="C43" s="82" t="str">
        <f>IF(Registro!C47="","",Registro!C47)</f>
        <v/>
      </c>
      <c r="D43" s="83" t="str">
        <f>IF(Registro!C47="","",Registro!D47)</f>
        <v/>
      </c>
      <c r="E43" s="84" t="str">
        <f>IF(Registro!E47="","",Registro!E47)</f>
        <v/>
      </c>
      <c r="F43" s="84" t="str">
        <f>IF(Registro!AG47="","",Registro!AG47)</f>
        <v/>
      </c>
      <c r="G43" s="84" t="str">
        <f>IF(Registro!AI47="","",Registro!AI47)</f>
        <v/>
      </c>
      <c r="H43" s="84" t="str">
        <f>IF(Registro!AK47="","",Registro!AK47)</f>
        <v/>
      </c>
      <c r="I43" s="84" t="str">
        <f>IF(Registro!AM47="","",Registro!AM47)</f>
        <v/>
      </c>
    </row>
    <row r="44" spans="1:9" ht="21" customHeight="1" x14ac:dyDescent="0.3">
      <c r="A44" s="85" t="str">
        <f>IF(AND(Registro!B48="",Registro!C48=""),"",Registro!A48)</f>
        <v/>
      </c>
      <c r="B44" s="86" t="str">
        <f>IF(Registro!B48="",IF(Registro!C48="","","(sin nombre)"),Registro!B48)</f>
        <v/>
      </c>
      <c r="C44" s="85" t="str">
        <f>IF(Registro!C48="","",Registro!C48)</f>
        <v/>
      </c>
      <c r="D44" s="87" t="str">
        <f>IF(Registro!C48="","",Registro!D48)</f>
        <v/>
      </c>
      <c r="E44" s="84" t="str">
        <f>IF(Registro!E48="","",Registro!E48)</f>
        <v/>
      </c>
      <c r="F44" s="84" t="str">
        <f>IF(Registro!AG48="","",Registro!AG48)</f>
        <v/>
      </c>
      <c r="G44" s="84" t="str">
        <f>IF(Registro!AI48="","",Registro!AI48)</f>
        <v/>
      </c>
      <c r="H44" s="84" t="str">
        <f>IF(Registro!AK48="","",Registro!AK48)</f>
        <v/>
      </c>
      <c r="I44" s="84" t="str">
        <f>IF(Registro!AM48="","",Registro!AM48)</f>
        <v/>
      </c>
    </row>
    <row r="45" spans="1:9" ht="21" customHeight="1" x14ac:dyDescent="0.3">
      <c r="A45" s="82" t="str">
        <f>IF(AND(Registro!B49="",Registro!C49=""),"",Registro!A49)</f>
        <v/>
      </c>
      <c r="B45" s="81" t="str">
        <f>IF(Registro!B49="",IF(Registro!C49="","","(sin nombre)"),Registro!B49)</f>
        <v/>
      </c>
      <c r="C45" s="82" t="str">
        <f>IF(Registro!C49="","",Registro!C49)</f>
        <v/>
      </c>
      <c r="D45" s="83" t="str">
        <f>IF(Registro!C49="","",Registro!D49)</f>
        <v/>
      </c>
      <c r="E45" s="84" t="str">
        <f>IF(Registro!E49="","",Registro!E49)</f>
        <v/>
      </c>
      <c r="F45" s="84" t="str">
        <f>IF(Registro!AG49="","",Registro!AG49)</f>
        <v/>
      </c>
      <c r="G45" s="84" t="str">
        <f>IF(Registro!AI49="","",Registro!AI49)</f>
        <v/>
      </c>
      <c r="H45" s="84" t="str">
        <f>IF(Registro!AK49="","",Registro!AK49)</f>
        <v/>
      </c>
      <c r="I45" s="84" t="str">
        <f>IF(Registro!AM49="","",Registro!AM49)</f>
        <v/>
      </c>
    </row>
    <row r="46" spans="1:9" ht="21" customHeight="1" x14ac:dyDescent="0.3">
      <c r="A46" s="85" t="str">
        <f>IF(AND(Registro!B50="",Registro!C50=""),"",Registro!A50)</f>
        <v/>
      </c>
      <c r="B46" s="86" t="str">
        <f>IF(Registro!B50="",IF(Registro!C50="","","(sin nombre)"),Registro!B50)</f>
        <v/>
      </c>
      <c r="C46" s="85" t="str">
        <f>IF(Registro!C50="","",Registro!C50)</f>
        <v/>
      </c>
      <c r="D46" s="87" t="str">
        <f>IF(Registro!C50="","",Registro!D50)</f>
        <v/>
      </c>
      <c r="E46" s="84" t="str">
        <f>IF(Registro!E50="","",Registro!E50)</f>
        <v/>
      </c>
      <c r="F46" s="84" t="str">
        <f>IF(Registro!AG50="","",Registro!AG50)</f>
        <v/>
      </c>
      <c r="G46" s="84" t="str">
        <f>IF(Registro!AI50="","",Registro!AI50)</f>
        <v/>
      </c>
      <c r="H46" s="84" t="str">
        <f>IF(Registro!AK50="","",Registro!AK50)</f>
        <v/>
      </c>
      <c r="I46" s="84" t="str">
        <f>IF(Registro!AM50="","",Registro!AM50)</f>
        <v/>
      </c>
    </row>
    <row r="47" spans="1:9" ht="21" customHeight="1" x14ac:dyDescent="0.3">
      <c r="A47" s="82" t="str">
        <f>IF(AND(Registro!B51="",Registro!C51=""),"",Registro!A51)</f>
        <v/>
      </c>
      <c r="B47" s="81" t="str">
        <f>IF(Registro!B51="",IF(Registro!C51="","","(sin nombre)"),Registro!B51)</f>
        <v/>
      </c>
      <c r="C47" s="82" t="str">
        <f>IF(Registro!C51="","",Registro!C51)</f>
        <v/>
      </c>
      <c r="D47" s="83" t="str">
        <f>IF(Registro!C51="","",Registro!D51)</f>
        <v/>
      </c>
      <c r="E47" s="84" t="str">
        <f>IF(Registro!E51="","",Registro!E51)</f>
        <v/>
      </c>
      <c r="F47" s="84" t="str">
        <f>IF(Registro!AG51="","",Registro!AG51)</f>
        <v/>
      </c>
      <c r="G47" s="84" t="str">
        <f>IF(Registro!AI51="","",Registro!AI51)</f>
        <v/>
      </c>
      <c r="H47" s="84" t="str">
        <f>IF(Registro!AK51="","",Registro!AK51)</f>
        <v/>
      </c>
      <c r="I47" s="84" t="str">
        <f>IF(Registro!AM51="","",Registro!AM51)</f>
        <v/>
      </c>
    </row>
    <row r="48" spans="1:9" ht="21" customHeight="1" x14ac:dyDescent="0.3">
      <c r="A48" s="85" t="str">
        <f>IF(AND(Registro!B52="",Registro!C52=""),"",Registro!A52)</f>
        <v/>
      </c>
      <c r="B48" s="86" t="str">
        <f>IF(Registro!B52="",IF(Registro!C52="","","(sin nombre)"),Registro!B52)</f>
        <v/>
      </c>
      <c r="C48" s="85" t="str">
        <f>IF(Registro!C52="","",Registro!C52)</f>
        <v/>
      </c>
      <c r="D48" s="87" t="str">
        <f>IF(Registro!C52="","",Registro!D52)</f>
        <v/>
      </c>
      <c r="E48" s="84" t="str">
        <f>IF(Registro!E52="","",Registro!E52)</f>
        <v/>
      </c>
      <c r="F48" s="84" t="str">
        <f>IF(Registro!AG52="","",Registro!AG52)</f>
        <v/>
      </c>
      <c r="G48" s="84" t="str">
        <f>IF(Registro!AI52="","",Registro!AI52)</f>
        <v/>
      </c>
      <c r="H48" s="84" t="str">
        <f>IF(Registro!AK52="","",Registro!AK52)</f>
        <v/>
      </c>
      <c r="I48" s="84" t="str">
        <f>IF(Registro!AM52="","",Registro!AM52)</f>
        <v/>
      </c>
    </row>
    <row r="49" spans="1:9" ht="21" customHeight="1" x14ac:dyDescent="0.3">
      <c r="A49" s="82" t="str">
        <f>IF(AND(Registro!B53="",Registro!C53=""),"",Registro!A53)</f>
        <v/>
      </c>
      <c r="B49" s="81" t="str">
        <f>IF(Registro!B53="",IF(Registro!C53="","","(sin nombre)"),Registro!B53)</f>
        <v/>
      </c>
      <c r="C49" s="82" t="str">
        <f>IF(Registro!C53="","",Registro!C53)</f>
        <v/>
      </c>
      <c r="D49" s="83" t="str">
        <f>IF(Registro!C53="","",Registro!D53)</f>
        <v/>
      </c>
      <c r="E49" s="84" t="str">
        <f>IF(Registro!E53="","",Registro!E53)</f>
        <v/>
      </c>
      <c r="F49" s="84" t="str">
        <f>IF(Registro!AG53="","",Registro!AG53)</f>
        <v/>
      </c>
      <c r="G49" s="84" t="str">
        <f>IF(Registro!AI53="","",Registro!AI53)</f>
        <v/>
      </c>
      <c r="H49" s="84" t="str">
        <f>IF(Registro!AK53="","",Registro!AK53)</f>
        <v/>
      </c>
      <c r="I49" s="84" t="str">
        <f>IF(Registro!AM53="","",Registro!AM53)</f>
        <v/>
      </c>
    </row>
    <row r="50" spans="1:9" ht="21" customHeight="1" x14ac:dyDescent="0.3">
      <c r="A50" s="85" t="str">
        <f>IF(AND(Registro!B54="",Registro!C54=""),"",Registro!A54)</f>
        <v/>
      </c>
      <c r="B50" s="86" t="str">
        <f>IF(Registro!B54="",IF(Registro!C54="","","(sin nombre)"),Registro!B54)</f>
        <v/>
      </c>
      <c r="C50" s="85" t="str">
        <f>IF(Registro!C54="","",Registro!C54)</f>
        <v/>
      </c>
      <c r="D50" s="87" t="str">
        <f>IF(Registro!C54="","",Registro!D54)</f>
        <v/>
      </c>
      <c r="E50" s="84" t="str">
        <f>IF(Registro!E54="","",Registro!E54)</f>
        <v/>
      </c>
      <c r="F50" s="84" t="str">
        <f>IF(Registro!AG54="","",Registro!AG54)</f>
        <v/>
      </c>
      <c r="G50" s="84" t="str">
        <f>IF(Registro!AI54="","",Registro!AI54)</f>
        <v/>
      </c>
      <c r="H50" s="84" t="str">
        <f>IF(Registro!AK54="","",Registro!AK54)</f>
        <v/>
      </c>
      <c r="I50" s="84" t="str">
        <f>IF(Registro!AM54="","",Registro!AM54)</f>
        <v/>
      </c>
    </row>
  </sheetData>
  <mergeCells count="4">
    <mergeCell ref="A1:I1"/>
    <mergeCell ref="A2:I2"/>
    <mergeCell ref="A3:I3"/>
    <mergeCell ref="A4:I4"/>
  </mergeCells>
  <conditionalFormatting sqref="E6:I50">
    <cfRule type="expression" dxfId="2" priority="1" stopIfTrue="1">
      <formula>E6="Esperado"</formula>
    </cfRule>
    <cfRule type="expression" dxfId="1" priority="2" stopIfTrue="1">
      <formula>E6="En desarrollo"</formula>
    </cfRule>
    <cfRule type="expression" dxfId="0" priority="3" stopIfTrue="1">
      <formula>E6="Requiere apoyo"</formula>
    </cfRule>
  </conditionalFormatting>
  <printOptions horizontalCentered="1"/>
  <pageMargins left="0.4724409448818897" right="0.4724409448818897" top="0.59055118110236215" bottom="0.59055118110236215" header="0.3" footer="0.3"/>
  <pageSetup scale="74" fitToHeight="0" orientation="portrait" horizontalDpi="0" verticalDpi="0" r:id="rId1"/>
  <headerFooter>
    <oddFooter>&amp;CPlaneaciones C&amp;&amp;X · 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93BD6-FB92-4517-97CF-8C7BDD30C950}">
  <sheetPr>
    <tabColor rgb="FF2E9E4F"/>
    <pageSetUpPr fitToPage="1"/>
  </sheetPr>
  <dimension ref="B1:O92"/>
  <sheetViews>
    <sheetView showGridLines="0" workbookViewId="0">
      <selection activeCell="B4" sqref="B4"/>
    </sheetView>
  </sheetViews>
  <sheetFormatPr baseColWidth="10" defaultRowHeight="13.8" x14ac:dyDescent="0.3"/>
  <cols>
    <col min="1" max="1" width="2.77734375" style="1" customWidth="1"/>
    <col min="2" max="2" width="30.77734375" style="1" customWidth="1"/>
    <col min="3" max="3" width="34.77734375" style="1" customWidth="1"/>
    <col min="4" max="9" width="13.77734375" style="1" customWidth="1"/>
    <col min="10" max="10" width="11.5546875" style="1"/>
    <col min="11" max="15" width="0" style="1" hidden="1" customWidth="1"/>
    <col min="16" max="16384" width="11.5546875" style="1"/>
  </cols>
  <sheetData>
    <row r="1" spans="2:10" ht="28.05" customHeight="1" x14ac:dyDescent="0.35">
      <c r="B1" s="37" t="s">
        <v>65</v>
      </c>
      <c r="C1" s="4"/>
      <c r="D1" s="4"/>
      <c r="E1" s="4"/>
      <c r="F1" s="4"/>
      <c r="G1" s="4"/>
      <c r="H1" s="4"/>
      <c r="I1" s="4"/>
      <c r="J1" s="4"/>
    </row>
    <row r="2" spans="2:10" x14ac:dyDescent="0.3">
      <c r="B2" s="38" t="str">
        <f>"Escuela: "&amp;IF(Registro!C3="","________",Registro!C3)&amp;"   ·   CCT: "&amp;IF(Registro!M3="","________",Registro!M3)&amp;"   ·   Grupo: "&amp;IF(Registro!M4="","____",Registro!M4)&amp;"   ·   Docente: "&amp;IF(Registro!C4="","________",Registro!C4)</f>
        <v>Escuela: ________   ·   CCT: ________   ·   Grupo: ____   ·   Docente: ________</v>
      </c>
      <c r="C2" s="2"/>
      <c r="D2" s="2"/>
      <c r="E2" s="2"/>
      <c r="F2" s="2"/>
      <c r="G2" s="2"/>
      <c r="H2" s="2"/>
      <c r="I2" s="2"/>
      <c r="J2" s="2"/>
    </row>
    <row r="4" spans="2:10" x14ac:dyDescent="0.3">
      <c r="B4" s="6" t="s">
        <v>66</v>
      </c>
    </row>
    <row r="5" spans="2:10" x14ac:dyDescent="0.3">
      <c r="B5" s="40" t="s">
        <v>11</v>
      </c>
      <c r="C5" s="40" t="s">
        <v>67</v>
      </c>
      <c r="D5" s="41" t="s">
        <v>68</v>
      </c>
      <c r="E5" s="41"/>
      <c r="F5" s="41"/>
      <c r="G5" s="41"/>
      <c r="H5" s="41"/>
      <c r="I5" s="41"/>
    </row>
    <row r="6" spans="2:10" x14ac:dyDescent="0.3">
      <c r="B6" s="42" t="s">
        <v>69</v>
      </c>
      <c r="C6" s="43">
        <v>2.5</v>
      </c>
      <c r="D6" s="44" t="str">
        <f>"Promedio de "&amp;TEXT(C6,"0.0#")&amp;" a 3 · la mayoría de sus criterios en 3 (Aprendizaje desarrollado)"</f>
        <v>Promedio de 2.5 a 3 · la mayoría de sus criterios en 3 (Aprendizaje desarrollado)</v>
      </c>
      <c r="E6" s="44"/>
      <c r="F6" s="44"/>
      <c r="G6" s="44"/>
      <c r="H6" s="44"/>
      <c r="I6" s="44"/>
    </row>
    <row r="7" spans="2:10" x14ac:dyDescent="0.3">
      <c r="B7" s="45" t="s">
        <v>70</v>
      </c>
      <c r="C7" s="43">
        <v>1.5</v>
      </c>
      <c r="D7" s="44" t="str">
        <f>"Promedio de "&amp;TEXT(C7,"0.0#")&amp;" a menos de "&amp;TEXT(C6,"0.0#")&amp;" · sobre todo en 2 (En proceso de desarrollo)"</f>
        <v>Promedio de 1.5 a menos de 2.5 · sobre todo en 2 (En proceso de desarrollo)</v>
      </c>
      <c r="E7" s="44"/>
      <c r="F7" s="44"/>
      <c r="G7" s="44"/>
      <c r="H7" s="44"/>
      <c r="I7" s="44"/>
    </row>
    <row r="8" spans="2:10" x14ac:dyDescent="0.3">
      <c r="B8" s="46" t="s">
        <v>71</v>
      </c>
      <c r="C8" s="47">
        <v>0</v>
      </c>
      <c r="D8" s="44" t="str">
        <f>"Promedio menor a "&amp;TEXT(C7,"0.0#")&amp;" · sobre todo en 1 o 0 (Requiere apoyo / Sin evidencias)"</f>
        <v>Promedio menor a 1.5 · sobre todo en 1 o 0 (Requiere apoyo / Sin evidencias)</v>
      </c>
      <c r="E8" s="44"/>
      <c r="F8" s="44"/>
      <c r="G8" s="44"/>
      <c r="H8" s="44"/>
      <c r="I8" s="44"/>
    </row>
    <row r="9" spans="2:10" x14ac:dyDescent="0.3">
      <c r="B9" s="39" t="s">
        <v>72</v>
      </c>
    </row>
    <row r="11" spans="2:10" ht="30" customHeight="1" x14ac:dyDescent="0.3">
      <c r="B11" s="48" t="s">
        <v>73</v>
      </c>
      <c r="C11" s="54" t="s">
        <v>69</v>
      </c>
      <c r="D11" s="55" t="s">
        <v>70</v>
      </c>
      <c r="E11" s="56" t="s">
        <v>71</v>
      </c>
      <c r="F11" s="48" t="s">
        <v>74</v>
      </c>
      <c r="G11" s="48" t="s">
        <v>75</v>
      </c>
      <c r="H11" s="48" t="s">
        <v>76</v>
      </c>
      <c r="I11" s="48" t="s">
        <v>77</v>
      </c>
    </row>
    <row r="12" spans="2:10" x14ac:dyDescent="0.3">
      <c r="B12" s="49" t="s">
        <v>33</v>
      </c>
      <c r="C12" s="50">
        <f>COUNTIF(Registro!$AG$10:$AG$54,"Esperado")</f>
        <v>0</v>
      </c>
      <c r="D12" s="50">
        <f>COUNTIF(Registro!$AG$10:$AG$54,"En desarrollo")</f>
        <v>0</v>
      </c>
      <c r="E12" s="50">
        <f>COUNTIF(Registro!$AG$10:$AG$54,"Requiere apoyo")</f>
        <v>0</v>
      </c>
      <c r="F12" s="50">
        <f>SUM(C12:E12)</f>
        <v>0</v>
      </c>
      <c r="G12" s="51" t="str">
        <f>IF($F12=0,"",C12/$F12)</f>
        <v/>
      </c>
      <c r="H12" s="51" t="str">
        <f>IF($F12=0,"",D12/$F12)</f>
        <v/>
      </c>
      <c r="I12" s="51" t="str">
        <f>IF($F12=0,"",E12/$F12)</f>
        <v/>
      </c>
    </row>
    <row r="13" spans="2:10" x14ac:dyDescent="0.3">
      <c r="B13" s="49" t="s">
        <v>61</v>
      </c>
      <c r="C13" s="50">
        <f>COUNTIF(Registro!$AI$10:$AI$54,"Esperado")</f>
        <v>0</v>
      </c>
      <c r="D13" s="50">
        <f>COUNTIF(Registro!$AI$10:$AI$54,"En desarrollo")</f>
        <v>0</v>
      </c>
      <c r="E13" s="50">
        <f>COUNTIF(Registro!$AI$10:$AI$54,"Requiere apoyo")</f>
        <v>0</v>
      </c>
      <c r="F13" s="50">
        <f>SUM(C13:E13)</f>
        <v>0</v>
      </c>
      <c r="G13" s="51" t="str">
        <f>IF($F13=0,"",C13/$F13)</f>
        <v/>
      </c>
      <c r="H13" s="51" t="str">
        <f>IF($F13=0,"",D13/$F13)</f>
        <v/>
      </c>
      <c r="I13" s="51" t="str">
        <f>IF($F13=0,"",E13/$F13)</f>
        <v/>
      </c>
    </row>
    <row r="14" spans="2:10" x14ac:dyDescent="0.3">
      <c r="B14" s="49" t="s">
        <v>62</v>
      </c>
      <c r="C14" s="50">
        <f>COUNTIF(Registro!$AK$10:$AK$54,"Esperado")</f>
        <v>0</v>
      </c>
      <c r="D14" s="50">
        <f>COUNTIF(Registro!$AK$10:$AK$54,"En desarrollo")</f>
        <v>0</v>
      </c>
      <c r="E14" s="50">
        <f>COUNTIF(Registro!$AK$10:$AK$54,"Requiere apoyo")</f>
        <v>0</v>
      </c>
      <c r="F14" s="50">
        <f>SUM(C14:E14)</f>
        <v>0</v>
      </c>
      <c r="G14" s="51" t="str">
        <f>IF($F14=0,"",C14/$F14)</f>
        <v/>
      </c>
      <c r="H14" s="51" t="str">
        <f>IF($F14=0,"",D14/$F14)</f>
        <v/>
      </c>
      <c r="I14" s="51" t="str">
        <f>IF($F14=0,"",E14/$F14)</f>
        <v/>
      </c>
    </row>
    <row r="15" spans="2:10" x14ac:dyDescent="0.3">
      <c r="B15" s="49" t="s">
        <v>63</v>
      </c>
      <c r="C15" s="50">
        <f>COUNTIF(Registro!$AM$10:$AM$54,"Esperado")</f>
        <v>0</v>
      </c>
      <c r="D15" s="50">
        <f>COUNTIF(Registro!$AM$10:$AM$54,"En desarrollo")</f>
        <v>0</v>
      </c>
      <c r="E15" s="50">
        <f>COUNTIF(Registro!$AM$10:$AM$54,"Requiere apoyo")</f>
        <v>0</v>
      </c>
      <c r="F15" s="50">
        <f>SUM(C15:E15)</f>
        <v>0</v>
      </c>
      <c r="G15" s="51" t="str">
        <f>IF($F15=0,"",C15/$F15)</f>
        <v/>
      </c>
      <c r="H15" s="51" t="str">
        <f>IF($F15=0,"",D15/$F15)</f>
        <v/>
      </c>
      <c r="I15" s="51" t="str">
        <f>IF($F15=0,"",E15/$F15)</f>
        <v/>
      </c>
    </row>
    <row r="16" spans="2:10" x14ac:dyDescent="0.3">
      <c r="B16" s="40" t="s">
        <v>64</v>
      </c>
      <c r="C16" s="52">
        <f>COUNTIF(Registro!$AO$10:$AO$54,"Esperado")</f>
        <v>0</v>
      </c>
      <c r="D16" s="52">
        <f>COUNTIF(Registro!$AO$10:$AO$54,"En desarrollo")</f>
        <v>0</v>
      </c>
      <c r="E16" s="52">
        <f>COUNTIF(Registro!$AO$10:$AO$54,"Requiere apoyo")</f>
        <v>0</v>
      </c>
      <c r="F16" s="52">
        <f>SUM(C16:E16)</f>
        <v>0</v>
      </c>
      <c r="G16" s="53" t="str">
        <f>IF($F16=0,"",C16/$F16)</f>
        <v/>
      </c>
      <c r="H16" s="53" t="str">
        <f>IF($F16=0,"",D16/$F16)</f>
        <v/>
      </c>
      <c r="I16" s="53" t="str">
        <f>IF($F16=0,"",E16/$F16)</f>
        <v/>
      </c>
    </row>
    <row r="18" spans="2:15" ht="15.6" x14ac:dyDescent="0.3">
      <c r="B18" s="57" t="s">
        <v>78</v>
      </c>
    </row>
    <row r="19" spans="2:15" ht="30" customHeight="1" x14ac:dyDescent="0.3">
      <c r="B19" s="48" t="s">
        <v>6</v>
      </c>
      <c r="C19" s="48" t="s">
        <v>7</v>
      </c>
      <c r="D19" s="48" t="s">
        <v>9</v>
      </c>
      <c r="E19" s="48" t="s">
        <v>10</v>
      </c>
      <c r="F19" s="48" t="s">
        <v>79</v>
      </c>
      <c r="G19" s="48" t="s">
        <v>33</v>
      </c>
      <c r="H19" s="48" t="s">
        <v>28</v>
      </c>
      <c r="I19" s="48" t="s">
        <v>21</v>
      </c>
      <c r="J19" s="48" t="s">
        <v>14</v>
      </c>
      <c r="K19" s="1" t="s">
        <v>80</v>
      </c>
      <c r="L19" s="1" t="s">
        <v>70</v>
      </c>
      <c r="M19" s="1" t="s">
        <v>71</v>
      </c>
      <c r="O19" s="1">
        <f>IFERROR(MATCH(9.99E+307,Registro!$C$10:$C$54),1)</f>
        <v>1</v>
      </c>
    </row>
    <row r="20" spans="2:15" x14ac:dyDescent="0.3">
      <c r="B20" s="50" t="str">
        <f>IF(Registro!C10="","",Registro!A10)</f>
        <v/>
      </c>
      <c r="C20" s="49" t="str">
        <f>IF(Registro!C10="","",IF(Registro!B10="","(sin nombre)",Registro!B10))</f>
        <v/>
      </c>
      <c r="D20" s="50" t="str">
        <f>IF(Registro!C10="","",Registro!C10)</f>
        <v/>
      </c>
      <c r="E20" s="58" t="str">
        <f>IF(Registro!C10="","",Registro!D10)</f>
        <v/>
      </c>
      <c r="F20" s="50" t="str">
        <f>Registro!E10</f>
        <v/>
      </c>
      <c r="G20" s="59" t="str">
        <f>Registro!AG10</f>
        <v/>
      </c>
      <c r="H20" s="59" t="str">
        <f>Registro!AI10</f>
        <v/>
      </c>
      <c r="I20" s="59" t="str">
        <f>Registro!AK10</f>
        <v/>
      </c>
      <c r="J20" s="59" t="str">
        <f>Registro!AM10</f>
        <v/>
      </c>
      <c r="K20" s="1" t="e">
        <f>IF(F20="Esperado",E20,NA())</f>
        <v>#N/A</v>
      </c>
      <c r="L20" s="1" t="e">
        <f>IF(F20="En desarrollo",E20,NA())</f>
        <v>#N/A</v>
      </c>
      <c r="M20" s="1" t="e">
        <f>IF(F20="Requiere apoyo",E20,NA())</f>
        <v>#N/A</v>
      </c>
      <c r="N20" s="1" t="str">
        <f>IF(C20=""," ",B20&amp;". "&amp;C20)</f>
        <v xml:space="preserve"> </v>
      </c>
    </row>
    <row r="21" spans="2:15" x14ac:dyDescent="0.3">
      <c r="B21" s="50" t="str">
        <f>IF(Registro!C11="","",Registro!A11)</f>
        <v/>
      </c>
      <c r="C21" s="49" t="str">
        <f>IF(Registro!C11="","",IF(Registro!B11="","(sin nombre)",Registro!B11))</f>
        <v/>
      </c>
      <c r="D21" s="50" t="str">
        <f>IF(Registro!C11="","",Registro!C11)</f>
        <v/>
      </c>
      <c r="E21" s="58" t="str">
        <f>IF(Registro!C11="","",Registro!D11)</f>
        <v/>
      </c>
      <c r="F21" s="50" t="str">
        <f>Registro!E11</f>
        <v/>
      </c>
      <c r="G21" s="59" t="str">
        <f>Registro!AG11</f>
        <v/>
      </c>
      <c r="H21" s="59" t="str">
        <f>Registro!AI11</f>
        <v/>
      </c>
      <c r="I21" s="59" t="str">
        <f>Registro!AK11</f>
        <v/>
      </c>
      <c r="J21" s="59" t="str">
        <f>Registro!AM11</f>
        <v/>
      </c>
      <c r="K21" s="1" t="e">
        <f>IF(F21="Esperado",E21,NA())</f>
        <v>#N/A</v>
      </c>
      <c r="L21" s="1" t="e">
        <f>IF(F21="En desarrollo",E21,NA())</f>
        <v>#N/A</v>
      </c>
      <c r="M21" s="1" t="e">
        <f>IF(F21="Requiere apoyo",E21,NA())</f>
        <v>#N/A</v>
      </c>
      <c r="N21" s="1" t="str">
        <f>IF(C21=""," ",B21&amp;". "&amp;C21)</f>
        <v xml:space="preserve"> </v>
      </c>
    </row>
    <row r="22" spans="2:15" x14ac:dyDescent="0.3">
      <c r="B22" s="50" t="str">
        <f>IF(Registro!C12="","",Registro!A12)</f>
        <v/>
      </c>
      <c r="C22" s="49" t="str">
        <f>IF(Registro!C12="","",IF(Registro!B12="","(sin nombre)",Registro!B12))</f>
        <v/>
      </c>
      <c r="D22" s="50" t="str">
        <f>IF(Registro!C12="","",Registro!C12)</f>
        <v/>
      </c>
      <c r="E22" s="58" t="str">
        <f>IF(Registro!C12="","",Registro!D12)</f>
        <v/>
      </c>
      <c r="F22" s="50" t="str">
        <f>Registro!E12</f>
        <v/>
      </c>
      <c r="G22" s="59" t="str">
        <f>Registro!AG12</f>
        <v/>
      </c>
      <c r="H22" s="59" t="str">
        <f>Registro!AI12</f>
        <v/>
      </c>
      <c r="I22" s="59" t="str">
        <f>Registro!AK12</f>
        <v/>
      </c>
      <c r="J22" s="59" t="str">
        <f>Registro!AM12</f>
        <v/>
      </c>
      <c r="K22" s="1" t="e">
        <f>IF(F22="Esperado",E22,NA())</f>
        <v>#N/A</v>
      </c>
      <c r="L22" s="1" t="e">
        <f>IF(F22="En desarrollo",E22,NA())</f>
        <v>#N/A</v>
      </c>
      <c r="M22" s="1" t="e">
        <f>IF(F22="Requiere apoyo",E22,NA())</f>
        <v>#N/A</v>
      </c>
      <c r="N22" s="1" t="str">
        <f>IF(C22=""," ",B22&amp;". "&amp;C22)</f>
        <v xml:space="preserve"> </v>
      </c>
    </row>
    <row r="23" spans="2:15" x14ac:dyDescent="0.3">
      <c r="B23" s="50" t="str">
        <f>IF(Registro!C13="","",Registro!A13)</f>
        <v/>
      </c>
      <c r="C23" s="49" t="str">
        <f>IF(Registro!C13="","",IF(Registro!B13="","(sin nombre)",Registro!B13))</f>
        <v/>
      </c>
      <c r="D23" s="50" t="str">
        <f>IF(Registro!C13="","",Registro!C13)</f>
        <v/>
      </c>
      <c r="E23" s="58" t="str">
        <f>IF(Registro!C13="","",Registro!D13)</f>
        <v/>
      </c>
      <c r="F23" s="50" t="str">
        <f>Registro!E13</f>
        <v/>
      </c>
      <c r="G23" s="59" t="str">
        <f>Registro!AG13</f>
        <v/>
      </c>
      <c r="H23" s="59" t="str">
        <f>Registro!AI13</f>
        <v/>
      </c>
      <c r="I23" s="59" t="str">
        <f>Registro!AK13</f>
        <v/>
      </c>
      <c r="J23" s="59" t="str">
        <f>Registro!AM13</f>
        <v/>
      </c>
      <c r="K23" s="1" t="e">
        <f>IF(F23="Esperado",E23,NA())</f>
        <v>#N/A</v>
      </c>
      <c r="L23" s="1" t="e">
        <f>IF(F23="En desarrollo",E23,NA())</f>
        <v>#N/A</v>
      </c>
      <c r="M23" s="1" t="e">
        <f>IF(F23="Requiere apoyo",E23,NA())</f>
        <v>#N/A</v>
      </c>
      <c r="N23" s="1" t="str">
        <f>IF(C23=""," ",B23&amp;". "&amp;C23)</f>
        <v xml:space="preserve"> </v>
      </c>
    </row>
    <row r="24" spans="2:15" x14ac:dyDescent="0.3">
      <c r="B24" s="50" t="str">
        <f>IF(Registro!C14="","",Registro!A14)</f>
        <v/>
      </c>
      <c r="C24" s="49" t="str">
        <f>IF(Registro!C14="","",IF(Registro!B14="","(sin nombre)",Registro!B14))</f>
        <v/>
      </c>
      <c r="D24" s="50" t="str">
        <f>IF(Registro!C14="","",Registro!C14)</f>
        <v/>
      </c>
      <c r="E24" s="58" t="str">
        <f>IF(Registro!C14="","",Registro!D14)</f>
        <v/>
      </c>
      <c r="F24" s="50" t="str">
        <f>Registro!E14</f>
        <v/>
      </c>
      <c r="G24" s="59" t="str">
        <f>Registro!AG14</f>
        <v/>
      </c>
      <c r="H24" s="59" t="str">
        <f>Registro!AI14</f>
        <v/>
      </c>
      <c r="I24" s="59" t="str">
        <f>Registro!AK14</f>
        <v/>
      </c>
      <c r="J24" s="59" t="str">
        <f>Registro!AM14</f>
        <v/>
      </c>
      <c r="K24" s="1" t="e">
        <f>IF(F24="Esperado",E24,NA())</f>
        <v>#N/A</v>
      </c>
      <c r="L24" s="1" t="e">
        <f>IF(F24="En desarrollo",E24,NA())</f>
        <v>#N/A</v>
      </c>
      <c r="M24" s="1" t="e">
        <f>IF(F24="Requiere apoyo",E24,NA())</f>
        <v>#N/A</v>
      </c>
      <c r="N24" s="1" t="str">
        <f>IF(C24=""," ",B24&amp;". "&amp;C24)</f>
        <v xml:space="preserve"> </v>
      </c>
    </row>
    <row r="25" spans="2:15" x14ac:dyDescent="0.3">
      <c r="B25" s="50" t="str">
        <f>IF(Registro!C15="","",Registro!A15)</f>
        <v/>
      </c>
      <c r="C25" s="49" t="str">
        <f>IF(Registro!C15="","",IF(Registro!B15="","(sin nombre)",Registro!B15))</f>
        <v/>
      </c>
      <c r="D25" s="50" t="str">
        <f>IF(Registro!C15="","",Registro!C15)</f>
        <v/>
      </c>
      <c r="E25" s="58" t="str">
        <f>IF(Registro!C15="","",Registro!D15)</f>
        <v/>
      </c>
      <c r="F25" s="50" t="str">
        <f>Registro!E15</f>
        <v/>
      </c>
      <c r="G25" s="59" t="str">
        <f>Registro!AG15</f>
        <v/>
      </c>
      <c r="H25" s="59" t="str">
        <f>Registro!AI15</f>
        <v/>
      </c>
      <c r="I25" s="59" t="str">
        <f>Registro!AK15</f>
        <v/>
      </c>
      <c r="J25" s="59" t="str">
        <f>Registro!AM15</f>
        <v/>
      </c>
      <c r="K25" s="1" t="e">
        <f>IF(F25="Esperado",E25,NA())</f>
        <v>#N/A</v>
      </c>
      <c r="L25" s="1" t="e">
        <f>IF(F25="En desarrollo",E25,NA())</f>
        <v>#N/A</v>
      </c>
      <c r="M25" s="1" t="e">
        <f>IF(F25="Requiere apoyo",E25,NA())</f>
        <v>#N/A</v>
      </c>
      <c r="N25" s="1" t="str">
        <f>IF(C25=""," ",B25&amp;". "&amp;C25)</f>
        <v xml:space="preserve"> </v>
      </c>
    </row>
    <row r="26" spans="2:15" x14ac:dyDescent="0.3">
      <c r="B26" s="50" t="str">
        <f>IF(Registro!C16="","",Registro!A16)</f>
        <v/>
      </c>
      <c r="C26" s="49" t="str">
        <f>IF(Registro!C16="","",IF(Registro!B16="","(sin nombre)",Registro!B16))</f>
        <v/>
      </c>
      <c r="D26" s="50" t="str">
        <f>IF(Registro!C16="","",Registro!C16)</f>
        <v/>
      </c>
      <c r="E26" s="58" t="str">
        <f>IF(Registro!C16="","",Registro!D16)</f>
        <v/>
      </c>
      <c r="F26" s="50" t="str">
        <f>Registro!E16</f>
        <v/>
      </c>
      <c r="G26" s="59" t="str">
        <f>Registro!AG16</f>
        <v/>
      </c>
      <c r="H26" s="59" t="str">
        <f>Registro!AI16</f>
        <v/>
      </c>
      <c r="I26" s="59" t="str">
        <f>Registro!AK16</f>
        <v/>
      </c>
      <c r="J26" s="59" t="str">
        <f>Registro!AM16</f>
        <v/>
      </c>
      <c r="K26" s="1" t="e">
        <f>IF(F26="Esperado",E26,NA())</f>
        <v>#N/A</v>
      </c>
      <c r="L26" s="1" t="e">
        <f>IF(F26="En desarrollo",E26,NA())</f>
        <v>#N/A</v>
      </c>
      <c r="M26" s="1" t="e">
        <f>IF(F26="Requiere apoyo",E26,NA())</f>
        <v>#N/A</v>
      </c>
      <c r="N26" s="1" t="str">
        <f>IF(C26=""," ",B26&amp;". "&amp;C26)</f>
        <v xml:space="preserve"> </v>
      </c>
    </row>
    <row r="27" spans="2:15" x14ac:dyDescent="0.3">
      <c r="B27" s="50" t="str">
        <f>IF(Registro!C17="","",Registro!A17)</f>
        <v/>
      </c>
      <c r="C27" s="49" t="str">
        <f>IF(Registro!C17="","",IF(Registro!B17="","(sin nombre)",Registro!B17))</f>
        <v/>
      </c>
      <c r="D27" s="50" t="str">
        <f>IF(Registro!C17="","",Registro!C17)</f>
        <v/>
      </c>
      <c r="E27" s="58" t="str">
        <f>IF(Registro!C17="","",Registro!D17)</f>
        <v/>
      </c>
      <c r="F27" s="50" t="str">
        <f>Registro!E17</f>
        <v/>
      </c>
      <c r="G27" s="59" t="str">
        <f>Registro!AG17</f>
        <v/>
      </c>
      <c r="H27" s="59" t="str">
        <f>Registro!AI17</f>
        <v/>
      </c>
      <c r="I27" s="59" t="str">
        <f>Registro!AK17</f>
        <v/>
      </c>
      <c r="J27" s="59" t="str">
        <f>Registro!AM17</f>
        <v/>
      </c>
      <c r="K27" s="1" t="e">
        <f>IF(F27="Esperado",E27,NA())</f>
        <v>#N/A</v>
      </c>
      <c r="L27" s="1" t="e">
        <f>IF(F27="En desarrollo",E27,NA())</f>
        <v>#N/A</v>
      </c>
      <c r="M27" s="1" t="e">
        <f>IF(F27="Requiere apoyo",E27,NA())</f>
        <v>#N/A</v>
      </c>
      <c r="N27" s="1" t="str">
        <f>IF(C27=""," ",B27&amp;". "&amp;C27)</f>
        <v xml:space="preserve"> </v>
      </c>
    </row>
    <row r="28" spans="2:15" x14ac:dyDescent="0.3">
      <c r="B28" s="50" t="str">
        <f>IF(Registro!C18="","",Registro!A18)</f>
        <v/>
      </c>
      <c r="C28" s="49" t="str">
        <f>IF(Registro!C18="","",IF(Registro!B18="","(sin nombre)",Registro!B18))</f>
        <v/>
      </c>
      <c r="D28" s="50" t="str">
        <f>IF(Registro!C18="","",Registro!C18)</f>
        <v/>
      </c>
      <c r="E28" s="58" t="str">
        <f>IF(Registro!C18="","",Registro!D18)</f>
        <v/>
      </c>
      <c r="F28" s="50" t="str">
        <f>Registro!E18</f>
        <v/>
      </c>
      <c r="G28" s="59" t="str">
        <f>Registro!AG18</f>
        <v/>
      </c>
      <c r="H28" s="59" t="str">
        <f>Registro!AI18</f>
        <v/>
      </c>
      <c r="I28" s="59" t="str">
        <f>Registro!AK18</f>
        <v/>
      </c>
      <c r="J28" s="59" t="str">
        <f>Registro!AM18</f>
        <v/>
      </c>
      <c r="K28" s="1" t="e">
        <f>IF(F28="Esperado",E28,NA())</f>
        <v>#N/A</v>
      </c>
      <c r="L28" s="1" t="e">
        <f>IF(F28="En desarrollo",E28,NA())</f>
        <v>#N/A</v>
      </c>
      <c r="M28" s="1" t="e">
        <f>IF(F28="Requiere apoyo",E28,NA())</f>
        <v>#N/A</v>
      </c>
      <c r="N28" s="1" t="str">
        <f>IF(C28=""," ",B28&amp;". "&amp;C28)</f>
        <v xml:space="preserve"> </v>
      </c>
    </row>
    <row r="29" spans="2:15" x14ac:dyDescent="0.3">
      <c r="B29" s="50" t="str">
        <f>IF(Registro!C19="","",Registro!A19)</f>
        <v/>
      </c>
      <c r="C29" s="49" t="str">
        <f>IF(Registro!C19="","",IF(Registro!B19="","(sin nombre)",Registro!B19))</f>
        <v/>
      </c>
      <c r="D29" s="50" t="str">
        <f>IF(Registro!C19="","",Registro!C19)</f>
        <v/>
      </c>
      <c r="E29" s="58" t="str">
        <f>IF(Registro!C19="","",Registro!D19)</f>
        <v/>
      </c>
      <c r="F29" s="50" t="str">
        <f>Registro!E19</f>
        <v/>
      </c>
      <c r="G29" s="59" t="str">
        <f>Registro!AG19</f>
        <v/>
      </c>
      <c r="H29" s="59" t="str">
        <f>Registro!AI19</f>
        <v/>
      </c>
      <c r="I29" s="59" t="str">
        <f>Registro!AK19</f>
        <v/>
      </c>
      <c r="J29" s="59" t="str">
        <f>Registro!AM19</f>
        <v/>
      </c>
      <c r="K29" s="1" t="e">
        <f>IF(F29="Esperado",E29,NA())</f>
        <v>#N/A</v>
      </c>
      <c r="L29" s="1" t="e">
        <f>IF(F29="En desarrollo",E29,NA())</f>
        <v>#N/A</v>
      </c>
      <c r="M29" s="1" t="e">
        <f>IF(F29="Requiere apoyo",E29,NA())</f>
        <v>#N/A</v>
      </c>
      <c r="N29" s="1" t="str">
        <f>IF(C29=""," ",B29&amp;". "&amp;C29)</f>
        <v xml:space="preserve"> </v>
      </c>
    </row>
    <row r="30" spans="2:15" x14ac:dyDescent="0.3">
      <c r="B30" s="50" t="str">
        <f>IF(Registro!C20="","",Registro!A20)</f>
        <v/>
      </c>
      <c r="C30" s="49" t="str">
        <f>IF(Registro!C20="","",IF(Registro!B20="","(sin nombre)",Registro!B20))</f>
        <v/>
      </c>
      <c r="D30" s="50" t="str">
        <f>IF(Registro!C20="","",Registro!C20)</f>
        <v/>
      </c>
      <c r="E30" s="58" t="str">
        <f>IF(Registro!C20="","",Registro!D20)</f>
        <v/>
      </c>
      <c r="F30" s="50" t="str">
        <f>Registro!E20</f>
        <v/>
      </c>
      <c r="G30" s="59" t="str">
        <f>Registro!AG20</f>
        <v/>
      </c>
      <c r="H30" s="59" t="str">
        <f>Registro!AI20</f>
        <v/>
      </c>
      <c r="I30" s="59" t="str">
        <f>Registro!AK20</f>
        <v/>
      </c>
      <c r="J30" s="59" t="str">
        <f>Registro!AM20</f>
        <v/>
      </c>
      <c r="K30" s="1" t="e">
        <f>IF(F30="Esperado",E30,NA())</f>
        <v>#N/A</v>
      </c>
      <c r="L30" s="1" t="e">
        <f>IF(F30="En desarrollo",E30,NA())</f>
        <v>#N/A</v>
      </c>
      <c r="M30" s="1" t="e">
        <f>IF(F30="Requiere apoyo",E30,NA())</f>
        <v>#N/A</v>
      </c>
      <c r="N30" s="1" t="str">
        <f>IF(C30=""," ",B30&amp;". "&amp;C30)</f>
        <v xml:space="preserve"> </v>
      </c>
    </row>
    <row r="31" spans="2:15" x14ac:dyDescent="0.3">
      <c r="B31" s="50" t="str">
        <f>IF(Registro!C21="","",Registro!A21)</f>
        <v/>
      </c>
      <c r="C31" s="49" t="str">
        <f>IF(Registro!C21="","",IF(Registro!B21="","(sin nombre)",Registro!B21))</f>
        <v/>
      </c>
      <c r="D31" s="50" t="str">
        <f>IF(Registro!C21="","",Registro!C21)</f>
        <v/>
      </c>
      <c r="E31" s="58" t="str">
        <f>IF(Registro!C21="","",Registro!D21)</f>
        <v/>
      </c>
      <c r="F31" s="50" t="str">
        <f>Registro!E21</f>
        <v/>
      </c>
      <c r="G31" s="59" t="str">
        <f>Registro!AG21</f>
        <v/>
      </c>
      <c r="H31" s="59" t="str">
        <f>Registro!AI21</f>
        <v/>
      </c>
      <c r="I31" s="59" t="str">
        <f>Registro!AK21</f>
        <v/>
      </c>
      <c r="J31" s="59" t="str">
        <f>Registro!AM21</f>
        <v/>
      </c>
      <c r="K31" s="1" t="e">
        <f>IF(F31="Esperado",E31,NA())</f>
        <v>#N/A</v>
      </c>
      <c r="L31" s="1" t="e">
        <f>IF(F31="En desarrollo",E31,NA())</f>
        <v>#N/A</v>
      </c>
      <c r="M31" s="1" t="e">
        <f>IF(F31="Requiere apoyo",E31,NA())</f>
        <v>#N/A</v>
      </c>
      <c r="N31" s="1" t="str">
        <f>IF(C31=""," ",B31&amp;". "&amp;C31)</f>
        <v xml:space="preserve"> </v>
      </c>
    </row>
    <row r="32" spans="2:15" x14ac:dyDescent="0.3">
      <c r="B32" s="50" t="str">
        <f>IF(Registro!C22="","",Registro!A22)</f>
        <v/>
      </c>
      <c r="C32" s="49" t="str">
        <f>IF(Registro!C22="","",IF(Registro!B22="","(sin nombre)",Registro!B22))</f>
        <v/>
      </c>
      <c r="D32" s="50" t="str">
        <f>IF(Registro!C22="","",Registro!C22)</f>
        <v/>
      </c>
      <c r="E32" s="58" t="str">
        <f>IF(Registro!C22="","",Registro!D22)</f>
        <v/>
      </c>
      <c r="F32" s="50" t="str">
        <f>Registro!E22</f>
        <v/>
      </c>
      <c r="G32" s="59" t="str">
        <f>Registro!AG22</f>
        <v/>
      </c>
      <c r="H32" s="59" t="str">
        <f>Registro!AI22</f>
        <v/>
      </c>
      <c r="I32" s="59" t="str">
        <f>Registro!AK22</f>
        <v/>
      </c>
      <c r="J32" s="59" t="str">
        <f>Registro!AM22</f>
        <v/>
      </c>
      <c r="K32" s="1" t="e">
        <f>IF(F32="Esperado",E32,NA())</f>
        <v>#N/A</v>
      </c>
      <c r="L32" s="1" t="e">
        <f>IF(F32="En desarrollo",E32,NA())</f>
        <v>#N/A</v>
      </c>
      <c r="M32" s="1" t="e">
        <f>IF(F32="Requiere apoyo",E32,NA())</f>
        <v>#N/A</v>
      </c>
      <c r="N32" s="1" t="str">
        <f>IF(C32=""," ",B32&amp;". "&amp;C32)</f>
        <v xml:space="preserve"> </v>
      </c>
    </row>
    <row r="33" spans="2:14" x14ac:dyDescent="0.3">
      <c r="B33" s="50" t="str">
        <f>IF(Registro!C23="","",Registro!A23)</f>
        <v/>
      </c>
      <c r="C33" s="49" t="str">
        <f>IF(Registro!C23="","",IF(Registro!B23="","(sin nombre)",Registro!B23))</f>
        <v/>
      </c>
      <c r="D33" s="50" t="str">
        <f>IF(Registro!C23="","",Registro!C23)</f>
        <v/>
      </c>
      <c r="E33" s="58" t="str">
        <f>IF(Registro!C23="","",Registro!D23)</f>
        <v/>
      </c>
      <c r="F33" s="50" t="str">
        <f>Registro!E23</f>
        <v/>
      </c>
      <c r="G33" s="59" t="str">
        <f>Registro!AG23</f>
        <v/>
      </c>
      <c r="H33" s="59" t="str">
        <f>Registro!AI23</f>
        <v/>
      </c>
      <c r="I33" s="59" t="str">
        <f>Registro!AK23</f>
        <v/>
      </c>
      <c r="J33" s="59" t="str">
        <f>Registro!AM23</f>
        <v/>
      </c>
      <c r="K33" s="1" t="e">
        <f>IF(F33="Esperado",E33,NA())</f>
        <v>#N/A</v>
      </c>
      <c r="L33" s="1" t="e">
        <f>IF(F33="En desarrollo",E33,NA())</f>
        <v>#N/A</v>
      </c>
      <c r="M33" s="1" t="e">
        <f>IF(F33="Requiere apoyo",E33,NA())</f>
        <v>#N/A</v>
      </c>
      <c r="N33" s="1" t="str">
        <f>IF(C33=""," ",B33&amp;". "&amp;C33)</f>
        <v xml:space="preserve"> </v>
      </c>
    </row>
    <row r="34" spans="2:14" x14ac:dyDescent="0.3">
      <c r="B34" s="50" t="str">
        <f>IF(Registro!C24="","",Registro!A24)</f>
        <v/>
      </c>
      <c r="C34" s="49" t="str">
        <f>IF(Registro!C24="","",IF(Registro!B24="","(sin nombre)",Registro!B24))</f>
        <v/>
      </c>
      <c r="D34" s="50" t="str">
        <f>IF(Registro!C24="","",Registro!C24)</f>
        <v/>
      </c>
      <c r="E34" s="58" t="str">
        <f>IF(Registro!C24="","",Registro!D24)</f>
        <v/>
      </c>
      <c r="F34" s="50" t="str">
        <f>Registro!E24</f>
        <v/>
      </c>
      <c r="G34" s="59" t="str">
        <f>Registro!AG24</f>
        <v/>
      </c>
      <c r="H34" s="59" t="str">
        <f>Registro!AI24</f>
        <v/>
      </c>
      <c r="I34" s="59" t="str">
        <f>Registro!AK24</f>
        <v/>
      </c>
      <c r="J34" s="59" t="str">
        <f>Registro!AM24</f>
        <v/>
      </c>
      <c r="K34" s="1" t="e">
        <f>IF(F34="Esperado",E34,NA())</f>
        <v>#N/A</v>
      </c>
      <c r="L34" s="1" t="e">
        <f>IF(F34="En desarrollo",E34,NA())</f>
        <v>#N/A</v>
      </c>
      <c r="M34" s="1" t="e">
        <f>IF(F34="Requiere apoyo",E34,NA())</f>
        <v>#N/A</v>
      </c>
      <c r="N34" s="1" t="str">
        <f>IF(C34=""," ",B34&amp;". "&amp;C34)</f>
        <v xml:space="preserve"> </v>
      </c>
    </row>
    <row r="35" spans="2:14" x14ac:dyDescent="0.3">
      <c r="B35" s="50" t="str">
        <f>IF(Registro!C25="","",Registro!A25)</f>
        <v/>
      </c>
      <c r="C35" s="49" t="str">
        <f>IF(Registro!C25="","",IF(Registro!B25="","(sin nombre)",Registro!B25))</f>
        <v/>
      </c>
      <c r="D35" s="50" t="str">
        <f>IF(Registro!C25="","",Registro!C25)</f>
        <v/>
      </c>
      <c r="E35" s="58" t="str">
        <f>IF(Registro!C25="","",Registro!D25)</f>
        <v/>
      </c>
      <c r="F35" s="50" t="str">
        <f>Registro!E25</f>
        <v/>
      </c>
      <c r="G35" s="59" t="str">
        <f>Registro!AG25</f>
        <v/>
      </c>
      <c r="H35" s="59" t="str">
        <f>Registro!AI25</f>
        <v/>
      </c>
      <c r="I35" s="59" t="str">
        <f>Registro!AK25</f>
        <v/>
      </c>
      <c r="J35" s="59" t="str">
        <f>Registro!AM25</f>
        <v/>
      </c>
      <c r="K35" s="1" t="e">
        <f>IF(F35="Esperado",E35,NA())</f>
        <v>#N/A</v>
      </c>
      <c r="L35" s="1" t="e">
        <f>IF(F35="En desarrollo",E35,NA())</f>
        <v>#N/A</v>
      </c>
      <c r="M35" s="1" t="e">
        <f>IF(F35="Requiere apoyo",E35,NA())</f>
        <v>#N/A</v>
      </c>
      <c r="N35" s="1" t="str">
        <f>IF(C35=""," ",B35&amp;". "&amp;C35)</f>
        <v xml:space="preserve"> </v>
      </c>
    </row>
    <row r="36" spans="2:14" x14ac:dyDescent="0.3">
      <c r="B36" s="50" t="str">
        <f>IF(Registro!C26="","",Registro!A26)</f>
        <v/>
      </c>
      <c r="C36" s="49" t="str">
        <f>IF(Registro!C26="","",IF(Registro!B26="","(sin nombre)",Registro!B26))</f>
        <v/>
      </c>
      <c r="D36" s="50" t="str">
        <f>IF(Registro!C26="","",Registro!C26)</f>
        <v/>
      </c>
      <c r="E36" s="58" t="str">
        <f>IF(Registro!C26="","",Registro!D26)</f>
        <v/>
      </c>
      <c r="F36" s="50" t="str">
        <f>Registro!E26</f>
        <v/>
      </c>
      <c r="G36" s="59" t="str">
        <f>Registro!AG26</f>
        <v/>
      </c>
      <c r="H36" s="59" t="str">
        <f>Registro!AI26</f>
        <v/>
      </c>
      <c r="I36" s="59" t="str">
        <f>Registro!AK26</f>
        <v/>
      </c>
      <c r="J36" s="59" t="str">
        <f>Registro!AM26</f>
        <v/>
      </c>
      <c r="K36" s="1" t="e">
        <f>IF(F36="Esperado",E36,NA())</f>
        <v>#N/A</v>
      </c>
      <c r="L36" s="1" t="e">
        <f>IF(F36="En desarrollo",E36,NA())</f>
        <v>#N/A</v>
      </c>
      <c r="M36" s="1" t="e">
        <f>IF(F36="Requiere apoyo",E36,NA())</f>
        <v>#N/A</v>
      </c>
      <c r="N36" s="1" t="str">
        <f>IF(C36=""," ",B36&amp;". "&amp;C36)</f>
        <v xml:space="preserve"> </v>
      </c>
    </row>
    <row r="37" spans="2:14" x14ac:dyDescent="0.3">
      <c r="B37" s="50" t="str">
        <f>IF(Registro!C27="","",Registro!A27)</f>
        <v/>
      </c>
      <c r="C37" s="49" t="str">
        <f>IF(Registro!C27="","",IF(Registro!B27="","(sin nombre)",Registro!B27))</f>
        <v/>
      </c>
      <c r="D37" s="50" t="str">
        <f>IF(Registro!C27="","",Registro!C27)</f>
        <v/>
      </c>
      <c r="E37" s="58" t="str">
        <f>IF(Registro!C27="","",Registro!D27)</f>
        <v/>
      </c>
      <c r="F37" s="50" t="str">
        <f>Registro!E27</f>
        <v/>
      </c>
      <c r="G37" s="59" t="str">
        <f>Registro!AG27</f>
        <v/>
      </c>
      <c r="H37" s="59" t="str">
        <f>Registro!AI27</f>
        <v/>
      </c>
      <c r="I37" s="59" t="str">
        <f>Registro!AK27</f>
        <v/>
      </c>
      <c r="J37" s="59" t="str">
        <f>Registro!AM27</f>
        <v/>
      </c>
      <c r="K37" s="1" t="e">
        <f>IF(F37="Esperado",E37,NA())</f>
        <v>#N/A</v>
      </c>
      <c r="L37" s="1" t="e">
        <f>IF(F37="En desarrollo",E37,NA())</f>
        <v>#N/A</v>
      </c>
      <c r="M37" s="1" t="e">
        <f>IF(F37="Requiere apoyo",E37,NA())</f>
        <v>#N/A</v>
      </c>
      <c r="N37" s="1" t="str">
        <f>IF(C37=""," ",B37&amp;". "&amp;C37)</f>
        <v xml:space="preserve"> </v>
      </c>
    </row>
    <row r="38" spans="2:14" x14ac:dyDescent="0.3">
      <c r="B38" s="50" t="str">
        <f>IF(Registro!C28="","",Registro!A28)</f>
        <v/>
      </c>
      <c r="C38" s="49" t="str">
        <f>IF(Registro!C28="","",IF(Registro!B28="","(sin nombre)",Registro!B28))</f>
        <v/>
      </c>
      <c r="D38" s="50" t="str">
        <f>IF(Registro!C28="","",Registro!C28)</f>
        <v/>
      </c>
      <c r="E38" s="58" t="str">
        <f>IF(Registro!C28="","",Registro!D28)</f>
        <v/>
      </c>
      <c r="F38" s="50" t="str">
        <f>Registro!E28</f>
        <v/>
      </c>
      <c r="G38" s="59" t="str">
        <f>Registro!AG28</f>
        <v/>
      </c>
      <c r="H38" s="59" t="str">
        <f>Registro!AI28</f>
        <v/>
      </c>
      <c r="I38" s="59" t="str">
        <f>Registro!AK28</f>
        <v/>
      </c>
      <c r="J38" s="59" t="str">
        <f>Registro!AM28</f>
        <v/>
      </c>
      <c r="K38" s="1" t="e">
        <f>IF(F38="Esperado",E38,NA())</f>
        <v>#N/A</v>
      </c>
      <c r="L38" s="1" t="e">
        <f>IF(F38="En desarrollo",E38,NA())</f>
        <v>#N/A</v>
      </c>
      <c r="M38" s="1" t="e">
        <f>IF(F38="Requiere apoyo",E38,NA())</f>
        <v>#N/A</v>
      </c>
      <c r="N38" s="1" t="str">
        <f>IF(C38=""," ",B38&amp;". "&amp;C38)</f>
        <v xml:space="preserve"> </v>
      </c>
    </row>
    <row r="39" spans="2:14" x14ac:dyDescent="0.3">
      <c r="B39" s="50" t="str">
        <f>IF(Registro!C29="","",Registro!A29)</f>
        <v/>
      </c>
      <c r="C39" s="49" t="str">
        <f>IF(Registro!C29="","",IF(Registro!B29="","(sin nombre)",Registro!B29))</f>
        <v/>
      </c>
      <c r="D39" s="50" t="str">
        <f>IF(Registro!C29="","",Registro!C29)</f>
        <v/>
      </c>
      <c r="E39" s="58" t="str">
        <f>IF(Registro!C29="","",Registro!D29)</f>
        <v/>
      </c>
      <c r="F39" s="50" t="str">
        <f>Registro!E29</f>
        <v/>
      </c>
      <c r="G39" s="59" t="str">
        <f>Registro!AG29</f>
        <v/>
      </c>
      <c r="H39" s="59" t="str">
        <f>Registro!AI29</f>
        <v/>
      </c>
      <c r="I39" s="59" t="str">
        <f>Registro!AK29</f>
        <v/>
      </c>
      <c r="J39" s="59" t="str">
        <f>Registro!AM29</f>
        <v/>
      </c>
      <c r="K39" s="1" t="e">
        <f>IF(F39="Esperado",E39,NA())</f>
        <v>#N/A</v>
      </c>
      <c r="L39" s="1" t="e">
        <f>IF(F39="En desarrollo",E39,NA())</f>
        <v>#N/A</v>
      </c>
      <c r="M39" s="1" t="e">
        <f>IF(F39="Requiere apoyo",E39,NA())</f>
        <v>#N/A</v>
      </c>
      <c r="N39" s="1" t="str">
        <f>IF(C39=""," ",B39&amp;". "&amp;C39)</f>
        <v xml:space="preserve"> </v>
      </c>
    </row>
    <row r="40" spans="2:14" x14ac:dyDescent="0.3">
      <c r="B40" s="50" t="str">
        <f>IF(Registro!C30="","",Registro!A30)</f>
        <v/>
      </c>
      <c r="C40" s="49" t="str">
        <f>IF(Registro!C30="","",IF(Registro!B30="","(sin nombre)",Registro!B30))</f>
        <v/>
      </c>
      <c r="D40" s="50" t="str">
        <f>IF(Registro!C30="","",Registro!C30)</f>
        <v/>
      </c>
      <c r="E40" s="58" t="str">
        <f>IF(Registro!C30="","",Registro!D30)</f>
        <v/>
      </c>
      <c r="F40" s="50" t="str">
        <f>Registro!E30</f>
        <v/>
      </c>
      <c r="G40" s="59" t="str">
        <f>Registro!AG30</f>
        <v/>
      </c>
      <c r="H40" s="59" t="str">
        <f>Registro!AI30</f>
        <v/>
      </c>
      <c r="I40" s="59" t="str">
        <f>Registro!AK30</f>
        <v/>
      </c>
      <c r="J40" s="59" t="str">
        <f>Registro!AM30</f>
        <v/>
      </c>
      <c r="K40" s="1" t="e">
        <f>IF(F40="Esperado",E40,NA())</f>
        <v>#N/A</v>
      </c>
      <c r="L40" s="1" t="e">
        <f>IF(F40="En desarrollo",E40,NA())</f>
        <v>#N/A</v>
      </c>
      <c r="M40" s="1" t="e">
        <f>IF(F40="Requiere apoyo",E40,NA())</f>
        <v>#N/A</v>
      </c>
      <c r="N40" s="1" t="str">
        <f>IF(C40=""," ",B40&amp;". "&amp;C40)</f>
        <v xml:space="preserve"> </v>
      </c>
    </row>
    <row r="41" spans="2:14" x14ac:dyDescent="0.3">
      <c r="B41" s="50" t="str">
        <f>IF(Registro!C31="","",Registro!A31)</f>
        <v/>
      </c>
      <c r="C41" s="49" t="str">
        <f>IF(Registro!C31="","",IF(Registro!B31="","(sin nombre)",Registro!B31))</f>
        <v/>
      </c>
      <c r="D41" s="50" t="str">
        <f>IF(Registro!C31="","",Registro!C31)</f>
        <v/>
      </c>
      <c r="E41" s="58" t="str">
        <f>IF(Registro!C31="","",Registro!D31)</f>
        <v/>
      </c>
      <c r="F41" s="50" t="str">
        <f>Registro!E31</f>
        <v/>
      </c>
      <c r="G41" s="59" t="str">
        <f>Registro!AG31</f>
        <v/>
      </c>
      <c r="H41" s="59" t="str">
        <f>Registro!AI31</f>
        <v/>
      </c>
      <c r="I41" s="59" t="str">
        <f>Registro!AK31</f>
        <v/>
      </c>
      <c r="J41" s="59" t="str">
        <f>Registro!AM31</f>
        <v/>
      </c>
      <c r="K41" s="1" t="e">
        <f>IF(F41="Esperado",E41,NA())</f>
        <v>#N/A</v>
      </c>
      <c r="L41" s="1" t="e">
        <f>IF(F41="En desarrollo",E41,NA())</f>
        <v>#N/A</v>
      </c>
      <c r="M41" s="1" t="e">
        <f>IF(F41="Requiere apoyo",E41,NA())</f>
        <v>#N/A</v>
      </c>
      <c r="N41" s="1" t="str">
        <f>IF(C41=""," ",B41&amp;". "&amp;C41)</f>
        <v xml:space="preserve"> </v>
      </c>
    </row>
    <row r="42" spans="2:14" x14ac:dyDescent="0.3">
      <c r="B42" s="50" t="str">
        <f>IF(Registro!C32="","",Registro!A32)</f>
        <v/>
      </c>
      <c r="C42" s="49" t="str">
        <f>IF(Registro!C32="","",IF(Registro!B32="","(sin nombre)",Registro!B32))</f>
        <v/>
      </c>
      <c r="D42" s="50" t="str">
        <f>IF(Registro!C32="","",Registro!C32)</f>
        <v/>
      </c>
      <c r="E42" s="58" t="str">
        <f>IF(Registro!C32="","",Registro!D32)</f>
        <v/>
      </c>
      <c r="F42" s="50" t="str">
        <f>Registro!E32</f>
        <v/>
      </c>
      <c r="G42" s="59" t="str">
        <f>Registro!AG32</f>
        <v/>
      </c>
      <c r="H42" s="59" t="str">
        <f>Registro!AI32</f>
        <v/>
      </c>
      <c r="I42" s="59" t="str">
        <f>Registro!AK32</f>
        <v/>
      </c>
      <c r="J42" s="59" t="str">
        <f>Registro!AM32</f>
        <v/>
      </c>
      <c r="K42" s="1" t="e">
        <f>IF(F42="Esperado",E42,NA())</f>
        <v>#N/A</v>
      </c>
      <c r="L42" s="1" t="e">
        <f>IF(F42="En desarrollo",E42,NA())</f>
        <v>#N/A</v>
      </c>
      <c r="M42" s="1" t="e">
        <f>IF(F42="Requiere apoyo",E42,NA())</f>
        <v>#N/A</v>
      </c>
      <c r="N42" s="1" t="str">
        <f>IF(C42=""," ",B42&amp;". "&amp;C42)</f>
        <v xml:space="preserve"> </v>
      </c>
    </row>
    <row r="43" spans="2:14" x14ac:dyDescent="0.3">
      <c r="B43" s="50" t="str">
        <f>IF(Registro!C33="","",Registro!A33)</f>
        <v/>
      </c>
      <c r="C43" s="49" t="str">
        <f>IF(Registro!C33="","",IF(Registro!B33="","(sin nombre)",Registro!B33))</f>
        <v/>
      </c>
      <c r="D43" s="50" t="str">
        <f>IF(Registro!C33="","",Registro!C33)</f>
        <v/>
      </c>
      <c r="E43" s="58" t="str">
        <f>IF(Registro!C33="","",Registro!D33)</f>
        <v/>
      </c>
      <c r="F43" s="50" t="str">
        <f>Registro!E33</f>
        <v/>
      </c>
      <c r="G43" s="59" t="str">
        <f>Registro!AG33</f>
        <v/>
      </c>
      <c r="H43" s="59" t="str">
        <f>Registro!AI33</f>
        <v/>
      </c>
      <c r="I43" s="59" t="str">
        <f>Registro!AK33</f>
        <v/>
      </c>
      <c r="J43" s="59" t="str">
        <f>Registro!AM33</f>
        <v/>
      </c>
      <c r="K43" s="1" t="e">
        <f>IF(F43="Esperado",E43,NA())</f>
        <v>#N/A</v>
      </c>
      <c r="L43" s="1" t="e">
        <f>IF(F43="En desarrollo",E43,NA())</f>
        <v>#N/A</v>
      </c>
      <c r="M43" s="1" t="e">
        <f>IF(F43="Requiere apoyo",E43,NA())</f>
        <v>#N/A</v>
      </c>
      <c r="N43" s="1" t="str">
        <f>IF(C43=""," ",B43&amp;". "&amp;C43)</f>
        <v xml:space="preserve"> </v>
      </c>
    </row>
    <row r="44" spans="2:14" x14ac:dyDescent="0.3">
      <c r="B44" s="50" t="str">
        <f>IF(Registro!C34="","",Registro!A34)</f>
        <v/>
      </c>
      <c r="C44" s="49" t="str">
        <f>IF(Registro!C34="","",IF(Registro!B34="","(sin nombre)",Registro!B34))</f>
        <v/>
      </c>
      <c r="D44" s="50" t="str">
        <f>IF(Registro!C34="","",Registro!C34)</f>
        <v/>
      </c>
      <c r="E44" s="58" t="str">
        <f>IF(Registro!C34="","",Registro!D34)</f>
        <v/>
      </c>
      <c r="F44" s="50" t="str">
        <f>Registro!E34</f>
        <v/>
      </c>
      <c r="G44" s="59" t="str">
        <f>Registro!AG34</f>
        <v/>
      </c>
      <c r="H44" s="59" t="str">
        <f>Registro!AI34</f>
        <v/>
      </c>
      <c r="I44" s="59" t="str">
        <f>Registro!AK34</f>
        <v/>
      </c>
      <c r="J44" s="59" t="str">
        <f>Registro!AM34</f>
        <v/>
      </c>
      <c r="K44" s="1" t="e">
        <f>IF(F44="Esperado",E44,NA())</f>
        <v>#N/A</v>
      </c>
      <c r="L44" s="1" t="e">
        <f>IF(F44="En desarrollo",E44,NA())</f>
        <v>#N/A</v>
      </c>
      <c r="M44" s="1" t="e">
        <f>IF(F44="Requiere apoyo",E44,NA())</f>
        <v>#N/A</v>
      </c>
      <c r="N44" s="1" t="str">
        <f>IF(C44=""," ",B44&amp;". "&amp;C44)</f>
        <v xml:space="preserve"> </v>
      </c>
    </row>
    <row r="45" spans="2:14" x14ac:dyDescent="0.3">
      <c r="B45" s="50" t="str">
        <f>IF(Registro!C35="","",Registro!A35)</f>
        <v/>
      </c>
      <c r="C45" s="49" t="str">
        <f>IF(Registro!C35="","",IF(Registro!B35="","(sin nombre)",Registro!B35))</f>
        <v/>
      </c>
      <c r="D45" s="50" t="str">
        <f>IF(Registro!C35="","",Registro!C35)</f>
        <v/>
      </c>
      <c r="E45" s="58" t="str">
        <f>IF(Registro!C35="","",Registro!D35)</f>
        <v/>
      </c>
      <c r="F45" s="50" t="str">
        <f>Registro!E35</f>
        <v/>
      </c>
      <c r="G45" s="59" t="str">
        <f>Registro!AG35</f>
        <v/>
      </c>
      <c r="H45" s="59" t="str">
        <f>Registro!AI35</f>
        <v/>
      </c>
      <c r="I45" s="59" t="str">
        <f>Registro!AK35</f>
        <v/>
      </c>
      <c r="J45" s="59" t="str">
        <f>Registro!AM35</f>
        <v/>
      </c>
      <c r="K45" s="1" t="e">
        <f>IF(F45="Esperado",E45,NA())</f>
        <v>#N/A</v>
      </c>
      <c r="L45" s="1" t="e">
        <f>IF(F45="En desarrollo",E45,NA())</f>
        <v>#N/A</v>
      </c>
      <c r="M45" s="1" t="e">
        <f>IF(F45="Requiere apoyo",E45,NA())</f>
        <v>#N/A</v>
      </c>
      <c r="N45" s="1" t="str">
        <f>IF(C45=""," ",B45&amp;". "&amp;C45)</f>
        <v xml:space="preserve"> </v>
      </c>
    </row>
    <row r="46" spans="2:14" x14ac:dyDescent="0.3">
      <c r="B46" s="50" t="str">
        <f>IF(Registro!C36="","",Registro!A36)</f>
        <v/>
      </c>
      <c r="C46" s="49" t="str">
        <f>IF(Registro!C36="","",IF(Registro!B36="","(sin nombre)",Registro!B36))</f>
        <v/>
      </c>
      <c r="D46" s="50" t="str">
        <f>IF(Registro!C36="","",Registro!C36)</f>
        <v/>
      </c>
      <c r="E46" s="58" t="str">
        <f>IF(Registro!C36="","",Registro!D36)</f>
        <v/>
      </c>
      <c r="F46" s="50" t="str">
        <f>Registro!E36</f>
        <v/>
      </c>
      <c r="G46" s="59" t="str">
        <f>Registro!AG36</f>
        <v/>
      </c>
      <c r="H46" s="59" t="str">
        <f>Registro!AI36</f>
        <v/>
      </c>
      <c r="I46" s="59" t="str">
        <f>Registro!AK36</f>
        <v/>
      </c>
      <c r="J46" s="59" t="str">
        <f>Registro!AM36</f>
        <v/>
      </c>
      <c r="K46" s="1" t="e">
        <f>IF(F46="Esperado",E46,NA())</f>
        <v>#N/A</v>
      </c>
      <c r="L46" s="1" t="e">
        <f>IF(F46="En desarrollo",E46,NA())</f>
        <v>#N/A</v>
      </c>
      <c r="M46" s="1" t="e">
        <f>IF(F46="Requiere apoyo",E46,NA())</f>
        <v>#N/A</v>
      </c>
      <c r="N46" s="1" t="str">
        <f>IF(C46=""," ",B46&amp;". "&amp;C46)</f>
        <v xml:space="preserve"> </v>
      </c>
    </row>
    <row r="47" spans="2:14" x14ac:dyDescent="0.3">
      <c r="B47" s="50" t="str">
        <f>IF(Registro!C37="","",Registro!A37)</f>
        <v/>
      </c>
      <c r="C47" s="49" t="str">
        <f>IF(Registro!C37="","",IF(Registro!B37="","(sin nombre)",Registro!B37))</f>
        <v/>
      </c>
      <c r="D47" s="50" t="str">
        <f>IF(Registro!C37="","",Registro!C37)</f>
        <v/>
      </c>
      <c r="E47" s="58" t="str">
        <f>IF(Registro!C37="","",Registro!D37)</f>
        <v/>
      </c>
      <c r="F47" s="50" t="str">
        <f>Registro!E37</f>
        <v/>
      </c>
      <c r="G47" s="59" t="str">
        <f>Registro!AG37</f>
        <v/>
      </c>
      <c r="H47" s="59" t="str">
        <f>Registro!AI37</f>
        <v/>
      </c>
      <c r="I47" s="59" t="str">
        <f>Registro!AK37</f>
        <v/>
      </c>
      <c r="J47" s="59" t="str">
        <f>Registro!AM37</f>
        <v/>
      </c>
      <c r="K47" s="1" t="e">
        <f>IF(F47="Esperado",E47,NA())</f>
        <v>#N/A</v>
      </c>
      <c r="L47" s="1" t="e">
        <f>IF(F47="En desarrollo",E47,NA())</f>
        <v>#N/A</v>
      </c>
      <c r="M47" s="1" t="e">
        <f>IF(F47="Requiere apoyo",E47,NA())</f>
        <v>#N/A</v>
      </c>
      <c r="N47" s="1" t="str">
        <f>IF(C47=""," ",B47&amp;". "&amp;C47)</f>
        <v xml:space="preserve"> </v>
      </c>
    </row>
    <row r="48" spans="2:14" x14ac:dyDescent="0.3">
      <c r="B48" s="50" t="str">
        <f>IF(Registro!C38="","",Registro!A38)</f>
        <v/>
      </c>
      <c r="C48" s="49" t="str">
        <f>IF(Registro!C38="","",IF(Registro!B38="","(sin nombre)",Registro!B38))</f>
        <v/>
      </c>
      <c r="D48" s="50" t="str">
        <f>IF(Registro!C38="","",Registro!C38)</f>
        <v/>
      </c>
      <c r="E48" s="58" t="str">
        <f>IF(Registro!C38="","",Registro!D38)</f>
        <v/>
      </c>
      <c r="F48" s="50" t="str">
        <f>Registro!E38</f>
        <v/>
      </c>
      <c r="G48" s="59" t="str">
        <f>Registro!AG38</f>
        <v/>
      </c>
      <c r="H48" s="59" t="str">
        <f>Registro!AI38</f>
        <v/>
      </c>
      <c r="I48" s="59" t="str">
        <f>Registro!AK38</f>
        <v/>
      </c>
      <c r="J48" s="59" t="str">
        <f>Registro!AM38</f>
        <v/>
      </c>
      <c r="K48" s="1" t="e">
        <f>IF(F48="Esperado",E48,NA())</f>
        <v>#N/A</v>
      </c>
      <c r="L48" s="1" t="e">
        <f>IF(F48="En desarrollo",E48,NA())</f>
        <v>#N/A</v>
      </c>
      <c r="M48" s="1" t="e">
        <f>IF(F48="Requiere apoyo",E48,NA())</f>
        <v>#N/A</v>
      </c>
      <c r="N48" s="1" t="str">
        <f>IF(C48=""," ",B48&amp;". "&amp;C48)</f>
        <v xml:space="preserve"> </v>
      </c>
    </row>
    <row r="49" spans="2:14" x14ac:dyDescent="0.3">
      <c r="B49" s="50" t="str">
        <f>IF(Registro!C39="","",Registro!A39)</f>
        <v/>
      </c>
      <c r="C49" s="49" t="str">
        <f>IF(Registro!C39="","",IF(Registro!B39="","(sin nombre)",Registro!B39))</f>
        <v/>
      </c>
      <c r="D49" s="50" t="str">
        <f>IF(Registro!C39="","",Registro!C39)</f>
        <v/>
      </c>
      <c r="E49" s="58" t="str">
        <f>IF(Registro!C39="","",Registro!D39)</f>
        <v/>
      </c>
      <c r="F49" s="50" t="str">
        <f>Registro!E39</f>
        <v/>
      </c>
      <c r="G49" s="59" t="str">
        <f>Registro!AG39</f>
        <v/>
      </c>
      <c r="H49" s="59" t="str">
        <f>Registro!AI39</f>
        <v/>
      </c>
      <c r="I49" s="59" t="str">
        <f>Registro!AK39</f>
        <v/>
      </c>
      <c r="J49" s="59" t="str">
        <f>Registro!AM39</f>
        <v/>
      </c>
      <c r="K49" s="1" t="e">
        <f>IF(F49="Esperado",E49,NA())</f>
        <v>#N/A</v>
      </c>
      <c r="L49" s="1" t="e">
        <f>IF(F49="En desarrollo",E49,NA())</f>
        <v>#N/A</v>
      </c>
      <c r="M49" s="1" t="e">
        <f>IF(F49="Requiere apoyo",E49,NA())</f>
        <v>#N/A</v>
      </c>
      <c r="N49" s="1" t="str">
        <f>IF(C49=""," ",B49&amp;". "&amp;C49)</f>
        <v xml:space="preserve"> </v>
      </c>
    </row>
    <row r="50" spans="2:14" x14ac:dyDescent="0.3">
      <c r="B50" s="50" t="str">
        <f>IF(Registro!C40="","",Registro!A40)</f>
        <v/>
      </c>
      <c r="C50" s="49" t="str">
        <f>IF(Registro!C40="","",IF(Registro!B40="","(sin nombre)",Registro!B40))</f>
        <v/>
      </c>
      <c r="D50" s="50" t="str">
        <f>IF(Registro!C40="","",Registro!C40)</f>
        <v/>
      </c>
      <c r="E50" s="58" t="str">
        <f>IF(Registro!C40="","",Registro!D40)</f>
        <v/>
      </c>
      <c r="F50" s="50" t="str">
        <f>Registro!E40</f>
        <v/>
      </c>
      <c r="G50" s="59" t="str">
        <f>Registro!AG40</f>
        <v/>
      </c>
      <c r="H50" s="59" t="str">
        <f>Registro!AI40</f>
        <v/>
      </c>
      <c r="I50" s="59" t="str">
        <f>Registro!AK40</f>
        <v/>
      </c>
      <c r="J50" s="59" t="str">
        <f>Registro!AM40</f>
        <v/>
      </c>
      <c r="K50" s="1" t="e">
        <f>IF(F50="Esperado",E50,NA())</f>
        <v>#N/A</v>
      </c>
      <c r="L50" s="1" t="e">
        <f>IF(F50="En desarrollo",E50,NA())</f>
        <v>#N/A</v>
      </c>
      <c r="M50" s="1" t="e">
        <f>IF(F50="Requiere apoyo",E50,NA())</f>
        <v>#N/A</v>
      </c>
      <c r="N50" s="1" t="str">
        <f>IF(C50=""," ",B50&amp;". "&amp;C50)</f>
        <v xml:space="preserve"> </v>
      </c>
    </row>
    <row r="51" spans="2:14" x14ac:dyDescent="0.3">
      <c r="B51" s="50" t="str">
        <f>IF(Registro!C41="","",Registro!A41)</f>
        <v/>
      </c>
      <c r="C51" s="49" t="str">
        <f>IF(Registro!C41="","",IF(Registro!B41="","(sin nombre)",Registro!B41))</f>
        <v/>
      </c>
      <c r="D51" s="50" t="str">
        <f>IF(Registro!C41="","",Registro!C41)</f>
        <v/>
      </c>
      <c r="E51" s="58" t="str">
        <f>IF(Registro!C41="","",Registro!D41)</f>
        <v/>
      </c>
      <c r="F51" s="50" t="str">
        <f>Registro!E41</f>
        <v/>
      </c>
      <c r="G51" s="59" t="str">
        <f>Registro!AG41</f>
        <v/>
      </c>
      <c r="H51" s="59" t="str">
        <f>Registro!AI41</f>
        <v/>
      </c>
      <c r="I51" s="59" t="str">
        <f>Registro!AK41</f>
        <v/>
      </c>
      <c r="J51" s="59" t="str">
        <f>Registro!AM41</f>
        <v/>
      </c>
      <c r="K51" s="1" t="e">
        <f>IF(F51="Esperado",E51,NA())</f>
        <v>#N/A</v>
      </c>
      <c r="L51" s="1" t="e">
        <f>IF(F51="En desarrollo",E51,NA())</f>
        <v>#N/A</v>
      </c>
      <c r="M51" s="1" t="e">
        <f>IF(F51="Requiere apoyo",E51,NA())</f>
        <v>#N/A</v>
      </c>
      <c r="N51" s="1" t="str">
        <f>IF(C51=""," ",B51&amp;". "&amp;C51)</f>
        <v xml:space="preserve"> </v>
      </c>
    </row>
    <row r="52" spans="2:14" x14ac:dyDescent="0.3">
      <c r="B52" s="50" t="str">
        <f>IF(Registro!C42="","",Registro!A42)</f>
        <v/>
      </c>
      <c r="C52" s="49" t="str">
        <f>IF(Registro!C42="","",IF(Registro!B42="","(sin nombre)",Registro!B42))</f>
        <v/>
      </c>
      <c r="D52" s="50" t="str">
        <f>IF(Registro!C42="","",Registro!C42)</f>
        <v/>
      </c>
      <c r="E52" s="58" t="str">
        <f>IF(Registro!C42="","",Registro!D42)</f>
        <v/>
      </c>
      <c r="F52" s="50" t="str">
        <f>Registro!E42</f>
        <v/>
      </c>
      <c r="G52" s="59" t="str">
        <f>Registro!AG42</f>
        <v/>
      </c>
      <c r="H52" s="59" t="str">
        <f>Registro!AI42</f>
        <v/>
      </c>
      <c r="I52" s="59" t="str">
        <f>Registro!AK42</f>
        <v/>
      </c>
      <c r="J52" s="59" t="str">
        <f>Registro!AM42</f>
        <v/>
      </c>
      <c r="K52" s="1" t="e">
        <f>IF(F52="Esperado",E52,NA())</f>
        <v>#N/A</v>
      </c>
      <c r="L52" s="1" t="e">
        <f>IF(F52="En desarrollo",E52,NA())</f>
        <v>#N/A</v>
      </c>
      <c r="M52" s="1" t="e">
        <f>IF(F52="Requiere apoyo",E52,NA())</f>
        <v>#N/A</v>
      </c>
      <c r="N52" s="1" t="str">
        <f>IF(C52=""," ",B52&amp;". "&amp;C52)</f>
        <v xml:space="preserve"> </v>
      </c>
    </row>
    <row r="53" spans="2:14" x14ac:dyDescent="0.3">
      <c r="B53" s="50" t="str">
        <f>IF(Registro!C43="","",Registro!A43)</f>
        <v/>
      </c>
      <c r="C53" s="49" t="str">
        <f>IF(Registro!C43="","",IF(Registro!B43="","(sin nombre)",Registro!B43))</f>
        <v/>
      </c>
      <c r="D53" s="50" t="str">
        <f>IF(Registro!C43="","",Registro!C43)</f>
        <v/>
      </c>
      <c r="E53" s="58" t="str">
        <f>IF(Registro!C43="","",Registro!D43)</f>
        <v/>
      </c>
      <c r="F53" s="50" t="str">
        <f>Registro!E43</f>
        <v/>
      </c>
      <c r="G53" s="59" t="str">
        <f>Registro!AG43</f>
        <v/>
      </c>
      <c r="H53" s="59" t="str">
        <f>Registro!AI43</f>
        <v/>
      </c>
      <c r="I53" s="59" t="str">
        <f>Registro!AK43</f>
        <v/>
      </c>
      <c r="J53" s="59" t="str">
        <f>Registro!AM43</f>
        <v/>
      </c>
      <c r="K53" s="1" t="e">
        <f>IF(F53="Esperado",E53,NA())</f>
        <v>#N/A</v>
      </c>
      <c r="L53" s="1" t="e">
        <f>IF(F53="En desarrollo",E53,NA())</f>
        <v>#N/A</v>
      </c>
      <c r="M53" s="1" t="e">
        <f>IF(F53="Requiere apoyo",E53,NA())</f>
        <v>#N/A</v>
      </c>
      <c r="N53" s="1" t="str">
        <f>IF(C53=""," ",B53&amp;". "&amp;C53)</f>
        <v xml:space="preserve"> </v>
      </c>
    </row>
    <row r="54" spans="2:14" x14ac:dyDescent="0.3">
      <c r="B54" s="50" t="str">
        <f>IF(Registro!C44="","",Registro!A44)</f>
        <v/>
      </c>
      <c r="C54" s="49" t="str">
        <f>IF(Registro!C44="","",IF(Registro!B44="","(sin nombre)",Registro!B44))</f>
        <v/>
      </c>
      <c r="D54" s="50" t="str">
        <f>IF(Registro!C44="","",Registro!C44)</f>
        <v/>
      </c>
      <c r="E54" s="58" t="str">
        <f>IF(Registro!C44="","",Registro!D44)</f>
        <v/>
      </c>
      <c r="F54" s="50" t="str">
        <f>Registro!E44</f>
        <v/>
      </c>
      <c r="G54" s="59" t="str">
        <f>Registro!AG44</f>
        <v/>
      </c>
      <c r="H54" s="59" t="str">
        <f>Registro!AI44</f>
        <v/>
      </c>
      <c r="I54" s="59" t="str">
        <f>Registro!AK44</f>
        <v/>
      </c>
      <c r="J54" s="59" t="str">
        <f>Registro!AM44</f>
        <v/>
      </c>
      <c r="K54" s="1" t="e">
        <f>IF(F54="Esperado",E54,NA())</f>
        <v>#N/A</v>
      </c>
      <c r="L54" s="1" t="e">
        <f>IF(F54="En desarrollo",E54,NA())</f>
        <v>#N/A</v>
      </c>
      <c r="M54" s="1" t="e">
        <f>IF(F54="Requiere apoyo",E54,NA())</f>
        <v>#N/A</v>
      </c>
      <c r="N54" s="1" t="str">
        <f>IF(C54=""," ",B54&amp;". "&amp;C54)</f>
        <v xml:space="preserve"> </v>
      </c>
    </row>
    <row r="55" spans="2:14" x14ac:dyDescent="0.3">
      <c r="B55" s="50" t="str">
        <f>IF(Registro!C45="","",Registro!A45)</f>
        <v/>
      </c>
      <c r="C55" s="49" t="str">
        <f>IF(Registro!C45="","",IF(Registro!B45="","(sin nombre)",Registro!B45))</f>
        <v/>
      </c>
      <c r="D55" s="50" t="str">
        <f>IF(Registro!C45="","",Registro!C45)</f>
        <v/>
      </c>
      <c r="E55" s="58" t="str">
        <f>IF(Registro!C45="","",Registro!D45)</f>
        <v/>
      </c>
      <c r="F55" s="50" t="str">
        <f>Registro!E45</f>
        <v/>
      </c>
      <c r="G55" s="59" t="str">
        <f>Registro!AG45</f>
        <v/>
      </c>
      <c r="H55" s="59" t="str">
        <f>Registro!AI45</f>
        <v/>
      </c>
      <c r="I55" s="59" t="str">
        <f>Registro!AK45</f>
        <v/>
      </c>
      <c r="J55" s="59" t="str">
        <f>Registro!AM45</f>
        <v/>
      </c>
      <c r="K55" s="1" t="e">
        <f>IF(F55="Esperado",E55,NA())</f>
        <v>#N/A</v>
      </c>
      <c r="L55" s="1" t="e">
        <f>IF(F55="En desarrollo",E55,NA())</f>
        <v>#N/A</v>
      </c>
      <c r="M55" s="1" t="e">
        <f>IF(F55="Requiere apoyo",E55,NA())</f>
        <v>#N/A</v>
      </c>
      <c r="N55" s="1" t="str">
        <f>IF(C55=""," ",B55&amp;". "&amp;C55)</f>
        <v xml:space="preserve"> </v>
      </c>
    </row>
    <row r="56" spans="2:14" x14ac:dyDescent="0.3">
      <c r="B56" s="50" t="str">
        <f>IF(Registro!C46="","",Registro!A46)</f>
        <v/>
      </c>
      <c r="C56" s="49" t="str">
        <f>IF(Registro!C46="","",IF(Registro!B46="","(sin nombre)",Registro!B46))</f>
        <v/>
      </c>
      <c r="D56" s="50" t="str">
        <f>IF(Registro!C46="","",Registro!C46)</f>
        <v/>
      </c>
      <c r="E56" s="58" t="str">
        <f>IF(Registro!C46="","",Registro!D46)</f>
        <v/>
      </c>
      <c r="F56" s="50" t="str">
        <f>Registro!E46</f>
        <v/>
      </c>
      <c r="G56" s="59" t="str">
        <f>Registro!AG46</f>
        <v/>
      </c>
      <c r="H56" s="59" t="str">
        <f>Registro!AI46</f>
        <v/>
      </c>
      <c r="I56" s="59" t="str">
        <f>Registro!AK46</f>
        <v/>
      </c>
      <c r="J56" s="59" t="str">
        <f>Registro!AM46</f>
        <v/>
      </c>
      <c r="K56" s="1" t="e">
        <f>IF(F56="Esperado",E56,NA())</f>
        <v>#N/A</v>
      </c>
      <c r="L56" s="1" t="e">
        <f>IF(F56="En desarrollo",E56,NA())</f>
        <v>#N/A</v>
      </c>
      <c r="M56" s="1" t="e">
        <f>IF(F56="Requiere apoyo",E56,NA())</f>
        <v>#N/A</v>
      </c>
      <c r="N56" s="1" t="str">
        <f>IF(C56=""," ",B56&amp;". "&amp;C56)</f>
        <v xml:space="preserve"> </v>
      </c>
    </row>
    <row r="57" spans="2:14" x14ac:dyDescent="0.3">
      <c r="B57" s="50" t="str">
        <f>IF(Registro!C47="","",Registro!A47)</f>
        <v/>
      </c>
      <c r="C57" s="49" t="str">
        <f>IF(Registro!C47="","",IF(Registro!B47="","(sin nombre)",Registro!B47))</f>
        <v/>
      </c>
      <c r="D57" s="50" t="str">
        <f>IF(Registro!C47="","",Registro!C47)</f>
        <v/>
      </c>
      <c r="E57" s="58" t="str">
        <f>IF(Registro!C47="","",Registro!D47)</f>
        <v/>
      </c>
      <c r="F57" s="50" t="str">
        <f>Registro!E47</f>
        <v/>
      </c>
      <c r="G57" s="59" t="str">
        <f>Registro!AG47</f>
        <v/>
      </c>
      <c r="H57" s="59" t="str">
        <f>Registro!AI47</f>
        <v/>
      </c>
      <c r="I57" s="59" t="str">
        <f>Registro!AK47</f>
        <v/>
      </c>
      <c r="J57" s="59" t="str">
        <f>Registro!AM47</f>
        <v/>
      </c>
      <c r="K57" s="1" t="e">
        <f>IF(F57="Esperado",E57,NA())</f>
        <v>#N/A</v>
      </c>
      <c r="L57" s="1" t="e">
        <f>IF(F57="En desarrollo",E57,NA())</f>
        <v>#N/A</v>
      </c>
      <c r="M57" s="1" t="e">
        <f>IF(F57="Requiere apoyo",E57,NA())</f>
        <v>#N/A</v>
      </c>
      <c r="N57" s="1" t="str">
        <f>IF(C57=""," ",B57&amp;". "&amp;C57)</f>
        <v xml:space="preserve"> </v>
      </c>
    </row>
    <row r="58" spans="2:14" x14ac:dyDescent="0.3">
      <c r="B58" s="50" t="str">
        <f>IF(Registro!C48="","",Registro!A48)</f>
        <v/>
      </c>
      <c r="C58" s="49" t="str">
        <f>IF(Registro!C48="","",IF(Registro!B48="","(sin nombre)",Registro!B48))</f>
        <v/>
      </c>
      <c r="D58" s="50" t="str">
        <f>IF(Registro!C48="","",Registro!C48)</f>
        <v/>
      </c>
      <c r="E58" s="58" t="str">
        <f>IF(Registro!C48="","",Registro!D48)</f>
        <v/>
      </c>
      <c r="F58" s="50" t="str">
        <f>Registro!E48</f>
        <v/>
      </c>
      <c r="G58" s="59" t="str">
        <f>Registro!AG48</f>
        <v/>
      </c>
      <c r="H58" s="59" t="str">
        <f>Registro!AI48</f>
        <v/>
      </c>
      <c r="I58" s="59" t="str">
        <f>Registro!AK48</f>
        <v/>
      </c>
      <c r="J58" s="59" t="str">
        <f>Registro!AM48</f>
        <v/>
      </c>
      <c r="K58" s="1" t="e">
        <f>IF(F58="Esperado",E58,NA())</f>
        <v>#N/A</v>
      </c>
      <c r="L58" s="1" t="e">
        <f>IF(F58="En desarrollo",E58,NA())</f>
        <v>#N/A</v>
      </c>
      <c r="M58" s="1" t="e">
        <f>IF(F58="Requiere apoyo",E58,NA())</f>
        <v>#N/A</v>
      </c>
      <c r="N58" s="1" t="str">
        <f>IF(C58=""," ",B58&amp;". "&amp;C58)</f>
        <v xml:space="preserve"> </v>
      </c>
    </row>
    <row r="59" spans="2:14" x14ac:dyDescent="0.3">
      <c r="B59" s="50" t="str">
        <f>IF(Registro!C49="","",Registro!A49)</f>
        <v/>
      </c>
      <c r="C59" s="49" t="str">
        <f>IF(Registro!C49="","",IF(Registro!B49="","(sin nombre)",Registro!B49))</f>
        <v/>
      </c>
      <c r="D59" s="50" t="str">
        <f>IF(Registro!C49="","",Registro!C49)</f>
        <v/>
      </c>
      <c r="E59" s="58" t="str">
        <f>IF(Registro!C49="","",Registro!D49)</f>
        <v/>
      </c>
      <c r="F59" s="50" t="str">
        <f>Registro!E49</f>
        <v/>
      </c>
      <c r="G59" s="59" t="str">
        <f>Registro!AG49</f>
        <v/>
      </c>
      <c r="H59" s="59" t="str">
        <f>Registro!AI49</f>
        <v/>
      </c>
      <c r="I59" s="59" t="str">
        <f>Registro!AK49</f>
        <v/>
      </c>
      <c r="J59" s="59" t="str">
        <f>Registro!AM49</f>
        <v/>
      </c>
      <c r="K59" s="1" t="e">
        <f>IF(F59="Esperado",E59,NA())</f>
        <v>#N/A</v>
      </c>
      <c r="L59" s="1" t="e">
        <f>IF(F59="En desarrollo",E59,NA())</f>
        <v>#N/A</v>
      </c>
      <c r="M59" s="1" t="e">
        <f>IF(F59="Requiere apoyo",E59,NA())</f>
        <v>#N/A</v>
      </c>
      <c r="N59" s="1" t="str">
        <f>IF(C59=""," ",B59&amp;". "&amp;C59)</f>
        <v xml:space="preserve"> </v>
      </c>
    </row>
    <row r="60" spans="2:14" x14ac:dyDescent="0.3">
      <c r="B60" s="50" t="str">
        <f>IF(Registro!C50="","",Registro!A50)</f>
        <v/>
      </c>
      <c r="C60" s="49" t="str">
        <f>IF(Registro!C50="","",IF(Registro!B50="","(sin nombre)",Registro!B50))</f>
        <v/>
      </c>
      <c r="D60" s="50" t="str">
        <f>IF(Registro!C50="","",Registro!C50)</f>
        <v/>
      </c>
      <c r="E60" s="58" t="str">
        <f>IF(Registro!C50="","",Registro!D50)</f>
        <v/>
      </c>
      <c r="F60" s="50" t="str">
        <f>Registro!E50</f>
        <v/>
      </c>
      <c r="G60" s="59" t="str">
        <f>Registro!AG50</f>
        <v/>
      </c>
      <c r="H60" s="59" t="str">
        <f>Registro!AI50</f>
        <v/>
      </c>
      <c r="I60" s="59" t="str">
        <f>Registro!AK50</f>
        <v/>
      </c>
      <c r="J60" s="59" t="str">
        <f>Registro!AM50</f>
        <v/>
      </c>
      <c r="K60" s="1" t="e">
        <f>IF(F60="Esperado",E60,NA())</f>
        <v>#N/A</v>
      </c>
      <c r="L60" s="1" t="e">
        <f>IF(F60="En desarrollo",E60,NA())</f>
        <v>#N/A</v>
      </c>
      <c r="M60" s="1" t="e">
        <f>IF(F60="Requiere apoyo",E60,NA())</f>
        <v>#N/A</v>
      </c>
      <c r="N60" s="1" t="str">
        <f>IF(C60=""," ",B60&amp;". "&amp;C60)</f>
        <v xml:space="preserve"> </v>
      </c>
    </row>
    <row r="61" spans="2:14" x14ac:dyDescent="0.3">
      <c r="B61" s="50" t="str">
        <f>IF(Registro!C51="","",Registro!A51)</f>
        <v/>
      </c>
      <c r="C61" s="49" t="str">
        <f>IF(Registro!C51="","",IF(Registro!B51="","(sin nombre)",Registro!B51))</f>
        <v/>
      </c>
      <c r="D61" s="50" t="str">
        <f>IF(Registro!C51="","",Registro!C51)</f>
        <v/>
      </c>
      <c r="E61" s="58" t="str">
        <f>IF(Registro!C51="","",Registro!D51)</f>
        <v/>
      </c>
      <c r="F61" s="50" t="str">
        <f>Registro!E51</f>
        <v/>
      </c>
      <c r="G61" s="59" t="str">
        <f>Registro!AG51</f>
        <v/>
      </c>
      <c r="H61" s="59" t="str">
        <f>Registro!AI51</f>
        <v/>
      </c>
      <c r="I61" s="59" t="str">
        <f>Registro!AK51</f>
        <v/>
      </c>
      <c r="J61" s="59" t="str">
        <f>Registro!AM51</f>
        <v/>
      </c>
      <c r="K61" s="1" t="e">
        <f>IF(F61="Esperado",E61,NA())</f>
        <v>#N/A</v>
      </c>
      <c r="L61" s="1" t="e">
        <f>IF(F61="En desarrollo",E61,NA())</f>
        <v>#N/A</v>
      </c>
      <c r="M61" s="1" t="e">
        <f>IF(F61="Requiere apoyo",E61,NA())</f>
        <v>#N/A</v>
      </c>
      <c r="N61" s="1" t="str">
        <f>IF(C61=""," ",B61&amp;". "&amp;C61)</f>
        <v xml:space="preserve"> </v>
      </c>
    </row>
    <row r="62" spans="2:14" x14ac:dyDescent="0.3">
      <c r="B62" s="50" t="str">
        <f>IF(Registro!C52="","",Registro!A52)</f>
        <v/>
      </c>
      <c r="C62" s="49" t="str">
        <f>IF(Registro!C52="","",IF(Registro!B52="","(sin nombre)",Registro!B52))</f>
        <v/>
      </c>
      <c r="D62" s="50" t="str">
        <f>IF(Registro!C52="","",Registro!C52)</f>
        <v/>
      </c>
      <c r="E62" s="58" t="str">
        <f>IF(Registro!C52="","",Registro!D52)</f>
        <v/>
      </c>
      <c r="F62" s="50" t="str">
        <f>Registro!E52</f>
        <v/>
      </c>
      <c r="G62" s="59" t="str">
        <f>Registro!AG52</f>
        <v/>
      </c>
      <c r="H62" s="59" t="str">
        <f>Registro!AI52</f>
        <v/>
      </c>
      <c r="I62" s="59" t="str">
        <f>Registro!AK52</f>
        <v/>
      </c>
      <c r="J62" s="59" t="str">
        <f>Registro!AM52</f>
        <v/>
      </c>
      <c r="K62" s="1" t="e">
        <f>IF(F62="Esperado",E62,NA())</f>
        <v>#N/A</v>
      </c>
      <c r="L62" s="1" t="e">
        <f>IF(F62="En desarrollo",E62,NA())</f>
        <v>#N/A</v>
      </c>
      <c r="M62" s="1" t="e">
        <f>IF(F62="Requiere apoyo",E62,NA())</f>
        <v>#N/A</v>
      </c>
      <c r="N62" s="1" t="str">
        <f>IF(C62=""," ",B62&amp;". "&amp;C62)</f>
        <v xml:space="preserve"> </v>
      </c>
    </row>
    <row r="63" spans="2:14" x14ac:dyDescent="0.3">
      <c r="B63" s="50" t="str">
        <f>IF(Registro!C53="","",Registro!A53)</f>
        <v/>
      </c>
      <c r="C63" s="49" t="str">
        <f>IF(Registro!C53="","",IF(Registro!B53="","(sin nombre)",Registro!B53))</f>
        <v/>
      </c>
      <c r="D63" s="50" t="str">
        <f>IF(Registro!C53="","",Registro!C53)</f>
        <v/>
      </c>
      <c r="E63" s="58" t="str">
        <f>IF(Registro!C53="","",Registro!D53)</f>
        <v/>
      </c>
      <c r="F63" s="50" t="str">
        <f>Registro!E53</f>
        <v/>
      </c>
      <c r="G63" s="59" t="str">
        <f>Registro!AG53</f>
        <v/>
      </c>
      <c r="H63" s="59" t="str">
        <f>Registro!AI53</f>
        <v/>
      </c>
      <c r="I63" s="59" t="str">
        <f>Registro!AK53</f>
        <v/>
      </c>
      <c r="J63" s="59" t="str">
        <f>Registro!AM53</f>
        <v/>
      </c>
      <c r="K63" s="1" t="e">
        <f>IF(F63="Esperado",E63,NA())</f>
        <v>#N/A</v>
      </c>
      <c r="L63" s="1" t="e">
        <f>IF(F63="En desarrollo",E63,NA())</f>
        <v>#N/A</v>
      </c>
      <c r="M63" s="1" t="e">
        <f>IF(F63="Requiere apoyo",E63,NA())</f>
        <v>#N/A</v>
      </c>
      <c r="N63" s="1" t="str">
        <f>IF(C63=""," ",B63&amp;". "&amp;C63)</f>
        <v xml:space="preserve"> </v>
      </c>
    </row>
    <row r="64" spans="2:14" x14ac:dyDescent="0.3">
      <c r="B64" s="50" t="str">
        <f>IF(Registro!C54="","",Registro!A54)</f>
        <v/>
      </c>
      <c r="C64" s="49" t="str">
        <f>IF(Registro!C54="","",IF(Registro!B54="","(sin nombre)",Registro!B54))</f>
        <v/>
      </c>
      <c r="D64" s="50" t="str">
        <f>IF(Registro!C54="","",Registro!C54)</f>
        <v/>
      </c>
      <c r="E64" s="58" t="str">
        <f>IF(Registro!C54="","",Registro!D54)</f>
        <v/>
      </c>
      <c r="F64" s="50" t="str">
        <f>Registro!E54</f>
        <v/>
      </c>
      <c r="G64" s="59" t="str">
        <f>Registro!AG54</f>
        <v/>
      </c>
      <c r="H64" s="59" t="str">
        <f>Registro!AI54</f>
        <v/>
      </c>
      <c r="I64" s="59" t="str">
        <f>Registro!AK54</f>
        <v/>
      </c>
      <c r="J64" s="59" t="str">
        <f>Registro!AM54</f>
        <v/>
      </c>
      <c r="K64" s="1" t="e">
        <f>IF(F64="Esperado",E64,NA())</f>
        <v>#N/A</v>
      </c>
      <c r="L64" s="1" t="e">
        <f>IF(F64="En desarrollo",E64,NA())</f>
        <v>#N/A</v>
      </c>
      <c r="M64" s="1" t="e">
        <f>IF(F64="Requiere apoyo",E64,NA())</f>
        <v>#N/A</v>
      </c>
      <c r="N64" s="1" t="str">
        <f>IF(C64=""," ",B64&amp;". "&amp;C64)</f>
        <v xml:space="preserve"> </v>
      </c>
    </row>
    <row r="66" spans="2:8" ht="15.6" x14ac:dyDescent="0.3">
      <c r="B66" s="57" t="s">
        <v>81</v>
      </c>
    </row>
    <row r="67" spans="2:8" ht="30" customHeight="1" x14ac:dyDescent="0.3">
      <c r="B67" s="48" t="s">
        <v>82</v>
      </c>
      <c r="C67" s="48" t="s">
        <v>83</v>
      </c>
      <c r="D67" s="48" t="s">
        <v>73</v>
      </c>
      <c r="E67" s="54" t="s">
        <v>84</v>
      </c>
      <c r="F67" s="55" t="s">
        <v>85</v>
      </c>
      <c r="G67" s="56" t="s">
        <v>86</v>
      </c>
      <c r="H67" s="48" t="s">
        <v>74</v>
      </c>
    </row>
    <row r="68" spans="2:8" ht="27.6" x14ac:dyDescent="0.3">
      <c r="B68" s="63" t="s">
        <v>16</v>
      </c>
      <c r="C68" s="16" t="s">
        <v>87</v>
      </c>
      <c r="D68" s="64" t="s">
        <v>63</v>
      </c>
      <c r="E68" s="16">
        <f>COUNTIF(Registro!$F$10:$F$54,3)</f>
        <v>0</v>
      </c>
      <c r="F68" s="16">
        <f>COUNTIF(Registro!$F$10:$F$54,2)</f>
        <v>0</v>
      </c>
      <c r="G68" s="16">
        <f>COUNTIF(Registro!$F$10:$F$54,"&lt;=1")</f>
        <v>0</v>
      </c>
      <c r="H68" s="16">
        <f>SUM(E68:G68)</f>
        <v>0</v>
      </c>
    </row>
    <row r="69" spans="2:8" ht="27.6" x14ac:dyDescent="0.3">
      <c r="B69" s="61" t="s">
        <v>18</v>
      </c>
      <c r="C69" s="50" t="s">
        <v>88</v>
      </c>
      <c r="D69" s="62" t="s">
        <v>63</v>
      </c>
      <c r="E69" s="50">
        <f>COUNTIF(Registro!$G$10:$G$54,3)</f>
        <v>0</v>
      </c>
      <c r="F69" s="50">
        <f>COUNTIF(Registro!$G$10:$G$54,2)</f>
        <v>0</v>
      </c>
      <c r="G69" s="50">
        <f>COUNTIF(Registro!$G$10:$G$54,"&lt;=1")</f>
        <v>0</v>
      </c>
      <c r="H69" s="50">
        <f>SUM(E69:G69)</f>
        <v>0</v>
      </c>
    </row>
    <row r="70" spans="2:8" ht="27.6" x14ac:dyDescent="0.3">
      <c r="B70" s="63" t="s">
        <v>20</v>
      </c>
      <c r="C70" s="16" t="s">
        <v>89</v>
      </c>
      <c r="D70" s="64" t="s">
        <v>63</v>
      </c>
      <c r="E70" s="16">
        <f>COUNTIF(Registro!$H$10:$H$54,3)</f>
        <v>0</v>
      </c>
      <c r="F70" s="16">
        <f>COUNTIF(Registro!$H$10:$H$54,2)</f>
        <v>0</v>
      </c>
      <c r="G70" s="16">
        <f>COUNTIF(Registro!$H$10:$H$54,"&lt;=1")</f>
        <v>0</v>
      </c>
      <c r="H70" s="16">
        <f>SUM(E70:G70)</f>
        <v>0</v>
      </c>
    </row>
    <row r="71" spans="2:8" ht="41.4" x14ac:dyDescent="0.3">
      <c r="B71" s="61" t="s">
        <v>23</v>
      </c>
      <c r="C71" s="50" t="s">
        <v>90</v>
      </c>
      <c r="D71" s="62" t="s">
        <v>62</v>
      </c>
      <c r="E71" s="50">
        <f>COUNTIF(Registro!$I$10:$I$54,3)</f>
        <v>0</v>
      </c>
      <c r="F71" s="50">
        <f>COUNTIF(Registro!$I$10:$I$54,2)</f>
        <v>0</v>
      </c>
      <c r="G71" s="50">
        <f>COUNTIF(Registro!$I$10:$I$54,"&lt;=1")</f>
        <v>0</v>
      </c>
      <c r="H71" s="50">
        <f>SUM(E71:G71)</f>
        <v>0</v>
      </c>
    </row>
    <row r="72" spans="2:8" ht="27.6" x14ac:dyDescent="0.3">
      <c r="B72" s="63" t="s">
        <v>25</v>
      </c>
      <c r="C72" s="16" t="s">
        <v>91</v>
      </c>
      <c r="D72" s="64" t="s">
        <v>62</v>
      </c>
      <c r="E72" s="16">
        <f>COUNTIF(Registro!$J$10:$J$54,3)</f>
        <v>0</v>
      </c>
      <c r="F72" s="16">
        <f>COUNTIF(Registro!$J$10:$J$54,2)</f>
        <v>0</v>
      </c>
      <c r="G72" s="16">
        <f>COUNTIF(Registro!$J$10:$J$54,"&lt;=1")</f>
        <v>0</v>
      </c>
      <c r="H72" s="16">
        <f>SUM(E72:G72)</f>
        <v>0</v>
      </c>
    </row>
    <row r="73" spans="2:8" ht="41.4" x14ac:dyDescent="0.3">
      <c r="B73" s="61" t="s">
        <v>27</v>
      </c>
      <c r="C73" s="50" t="s">
        <v>92</v>
      </c>
      <c r="D73" s="62" t="s">
        <v>62</v>
      </c>
      <c r="E73" s="50">
        <f>COUNTIF(Registro!$K$10:$K$54,3)</f>
        <v>0</v>
      </c>
      <c r="F73" s="50">
        <f>COUNTIF(Registro!$K$10:$K$54,2)</f>
        <v>0</v>
      </c>
      <c r="G73" s="50">
        <f>COUNTIF(Registro!$K$10:$K$54,"&lt;=1")</f>
        <v>0</v>
      </c>
      <c r="H73" s="50">
        <f>SUM(E73:G73)</f>
        <v>0</v>
      </c>
    </row>
    <row r="74" spans="2:8" ht="36.6" x14ac:dyDescent="0.3">
      <c r="B74" s="63" t="s">
        <v>30</v>
      </c>
      <c r="C74" s="16" t="s">
        <v>93</v>
      </c>
      <c r="D74" s="64" t="s">
        <v>61</v>
      </c>
      <c r="E74" s="16">
        <f>COUNTIF(Registro!$L$10:$L$54,3)</f>
        <v>0</v>
      </c>
      <c r="F74" s="16">
        <f>COUNTIF(Registro!$L$10:$L$54,2)</f>
        <v>0</v>
      </c>
      <c r="G74" s="16">
        <f>COUNTIF(Registro!$L$10:$L$54,"&lt;=1")</f>
        <v>0</v>
      </c>
      <c r="H74" s="16">
        <f>SUM(E74:G74)</f>
        <v>0</v>
      </c>
    </row>
    <row r="75" spans="2:8" ht="36.6" x14ac:dyDescent="0.3">
      <c r="B75" s="61" t="s">
        <v>32</v>
      </c>
      <c r="C75" s="50" t="s">
        <v>94</v>
      </c>
      <c r="D75" s="62" t="s">
        <v>61</v>
      </c>
      <c r="E75" s="50">
        <f>COUNTIF(Registro!$M$10:$M$54,3)</f>
        <v>0</v>
      </c>
      <c r="F75" s="50">
        <f>COUNTIF(Registro!$M$10:$M$54,2)</f>
        <v>0</v>
      </c>
      <c r="G75" s="50">
        <f>COUNTIF(Registro!$M$10:$M$54,"&lt;=1")</f>
        <v>0</v>
      </c>
      <c r="H75" s="50">
        <f>SUM(E75:G75)</f>
        <v>0</v>
      </c>
    </row>
    <row r="76" spans="2:8" x14ac:dyDescent="0.3">
      <c r="B76" s="63" t="s">
        <v>35</v>
      </c>
      <c r="C76" s="16" t="s">
        <v>95</v>
      </c>
      <c r="D76" s="64" t="s">
        <v>33</v>
      </c>
      <c r="E76" s="16">
        <f>COUNTIF(Registro!$N$10:$N$54,3)</f>
        <v>0</v>
      </c>
      <c r="F76" s="16">
        <f>COUNTIF(Registro!$N$10:$N$54,2)</f>
        <v>0</v>
      </c>
      <c r="G76" s="16">
        <f>COUNTIF(Registro!$N$10:$N$54,"&lt;=1")</f>
        <v>0</v>
      </c>
      <c r="H76" s="16">
        <f>SUM(E76:G76)</f>
        <v>0</v>
      </c>
    </row>
    <row r="77" spans="2:8" x14ac:dyDescent="0.3">
      <c r="B77" s="61" t="s">
        <v>37</v>
      </c>
      <c r="C77" s="50" t="s">
        <v>96</v>
      </c>
      <c r="D77" s="62" t="s">
        <v>33</v>
      </c>
      <c r="E77" s="50">
        <f>COUNTIF(Registro!$O$10:$O$54,3)</f>
        <v>0</v>
      </c>
      <c r="F77" s="50">
        <f>COUNTIF(Registro!$O$10:$O$54,2)</f>
        <v>0</v>
      </c>
      <c r="G77" s="50">
        <f>COUNTIF(Registro!$O$10:$O$54,"&lt;=1")</f>
        <v>0</v>
      </c>
      <c r="H77" s="50">
        <f>SUM(E77:G77)</f>
        <v>0</v>
      </c>
    </row>
    <row r="78" spans="2:8" ht="36.6" x14ac:dyDescent="0.3">
      <c r="B78" s="63" t="s">
        <v>38</v>
      </c>
      <c r="C78" s="16" t="s">
        <v>97</v>
      </c>
      <c r="D78" s="64" t="s">
        <v>61</v>
      </c>
      <c r="E78" s="16">
        <f>COUNTIF(Registro!$P$10:$P$54,3)</f>
        <v>0</v>
      </c>
      <c r="F78" s="16">
        <f>COUNTIF(Registro!$P$10:$P$54,2)</f>
        <v>0</v>
      </c>
      <c r="G78" s="16">
        <f>COUNTIF(Registro!$P$10:$P$54,"&lt;=1")</f>
        <v>0</v>
      </c>
      <c r="H78" s="16">
        <f>SUM(E78:G78)</f>
        <v>0</v>
      </c>
    </row>
    <row r="79" spans="2:8" ht="36.6" x14ac:dyDescent="0.3">
      <c r="B79" s="61" t="s">
        <v>39</v>
      </c>
      <c r="C79" s="50" t="s">
        <v>98</v>
      </c>
      <c r="D79" s="62" t="s">
        <v>61</v>
      </c>
      <c r="E79" s="50">
        <f>COUNTIF(Registro!$Q$10:$Q$54,3)</f>
        <v>0</v>
      </c>
      <c r="F79" s="50">
        <f>COUNTIF(Registro!$Q$10:$Q$54,2)</f>
        <v>0</v>
      </c>
      <c r="G79" s="50">
        <f>COUNTIF(Registro!$Q$10:$Q$54,"&lt;=1")</f>
        <v>0</v>
      </c>
      <c r="H79" s="50">
        <f>SUM(E79:G79)</f>
        <v>0</v>
      </c>
    </row>
    <row r="80" spans="2:8" ht="36.6" x14ac:dyDescent="0.3">
      <c r="B80" s="63" t="s">
        <v>41</v>
      </c>
      <c r="C80" s="16" t="s">
        <v>99</v>
      </c>
      <c r="D80" s="64" t="s">
        <v>61</v>
      </c>
      <c r="E80" s="16">
        <f>COUNTIF(Registro!$R$10:$R$54,3)</f>
        <v>0</v>
      </c>
      <c r="F80" s="16">
        <f>COUNTIF(Registro!$R$10:$R$54,2)</f>
        <v>0</v>
      </c>
      <c r="G80" s="16">
        <f>COUNTIF(Registro!$R$10:$R$54,"&lt;=1")</f>
        <v>0</v>
      </c>
      <c r="H80" s="16">
        <f>SUM(E80:G80)</f>
        <v>0</v>
      </c>
    </row>
    <row r="81" spans="2:8" ht="36.6" x14ac:dyDescent="0.3">
      <c r="B81" s="61" t="s">
        <v>43</v>
      </c>
      <c r="C81" s="50" t="s">
        <v>100</v>
      </c>
      <c r="D81" s="62" t="s">
        <v>61</v>
      </c>
      <c r="E81" s="50">
        <f>COUNTIF(Registro!$S$10:$S$54,3)</f>
        <v>0</v>
      </c>
      <c r="F81" s="50">
        <f>COUNTIF(Registro!$S$10:$S$54,2)</f>
        <v>0</v>
      </c>
      <c r="G81" s="50">
        <f>COUNTIF(Registro!$S$10:$S$54,"&lt;=1")</f>
        <v>0</v>
      </c>
      <c r="H81" s="50">
        <f>SUM(E81:G81)</f>
        <v>0</v>
      </c>
    </row>
    <row r="82" spans="2:8" ht="36.6" x14ac:dyDescent="0.3">
      <c r="B82" s="63" t="s">
        <v>45</v>
      </c>
      <c r="C82" s="16" t="s">
        <v>101</v>
      </c>
      <c r="D82" s="64" t="s">
        <v>61</v>
      </c>
      <c r="E82" s="16">
        <f>COUNTIF(Registro!$T$10:$T$54,3)</f>
        <v>0</v>
      </c>
      <c r="F82" s="16">
        <f>COUNTIF(Registro!$T$10:$T$54,2)</f>
        <v>0</v>
      </c>
      <c r="G82" s="16">
        <f>COUNTIF(Registro!$T$10:$T$54,"&lt;=1")</f>
        <v>0</v>
      </c>
      <c r="H82" s="16">
        <f>SUM(E82:G82)</f>
        <v>0</v>
      </c>
    </row>
    <row r="83" spans="2:8" ht="24.6" x14ac:dyDescent="0.3">
      <c r="B83" s="61" t="s">
        <v>46</v>
      </c>
      <c r="C83" s="50" t="s">
        <v>102</v>
      </c>
      <c r="D83" s="62" t="s">
        <v>63</v>
      </c>
      <c r="E83" s="50">
        <f>COUNTIF(Registro!$U$10:$U$54,3)</f>
        <v>0</v>
      </c>
      <c r="F83" s="50">
        <f>COUNTIF(Registro!$U$10:$U$54,2)</f>
        <v>0</v>
      </c>
      <c r="G83" s="50">
        <f>COUNTIF(Registro!$U$10:$U$54,"&lt;=1")</f>
        <v>0</v>
      </c>
      <c r="H83" s="50">
        <f>SUM(E83:G83)</f>
        <v>0</v>
      </c>
    </row>
    <row r="84" spans="2:8" ht="24.6" x14ac:dyDescent="0.3">
      <c r="B84" s="63" t="s">
        <v>47</v>
      </c>
      <c r="C84" s="16" t="s">
        <v>103</v>
      </c>
      <c r="D84" s="64" t="s">
        <v>63</v>
      </c>
      <c r="E84" s="16">
        <f>COUNTIF(Registro!$V$10:$V$54,3)</f>
        <v>0</v>
      </c>
      <c r="F84" s="16">
        <f>COUNTIF(Registro!$V$10:$V$54,2)</f>
        <v>0</v>
      </c>
      <c r="G84" s="16">
        <f>COUNTIF(Registro!$V$10:$V$54,"&lt;=1")</f>
        <v>0</v>
      </c>
      <c r="H84" s="16">
        <f>SUM(E84:G84)</f>
        <v>0</v>
      </c>
    </row>
    <row r="85" spans="2:8" ht="24.6" x14ac:dyDescent="0.3">
      <c r="B85" s="61" t="s">
        <v>48</v>
      </c>
      <c r="C85" s="50" t="s">
        <v>104</v>
      </c>
      <c r="D85" s="62" t="s">
        <v>63</v>
      </c>
      <c r="E85" s="50">
        <f>COUNTIF(Registro!$W$10:$W$54,3)</f>
        <v>0</v>
      </c>
      <c r="F85" s="50">
        <f>COUNTIF(Registro!$W$10:$W$54,2)</f>
        <v>0</v>
      </c>
      <c r="G85" s="50">
        <f>COUNTIF(Registro!$W$10:$W$54,"&lt;=1")</f>
        <v>0</v>
      </c>
      <c r="H85" s="50">
        <f>SUM(E85:G85)</f>
        <v>0</v>
      </c>
    </row>
    <row r="86" spans="2:8" ht="27.6" x14ac:dyDescent="0.3">
      <c r="B86" s="63" t="s">
        <v>50</v>
      </c>
      <c r="C86" s="16" t="s">
        <v>105</v>
      </c>
      <c r="D86" s="64" t="s">
        <v>63</v>
      </c>
      <c r="E86" s="16">
        <f>COUNTIF(Registro!$X$10:$X$54,3)</f>
        <v>0</v>
      </c>
      <c r="F86" s="16">
        <f>COUNTIF(Registro!$X$10:$X$54,2)</f>
        <v>0</v>
      </c>
      <c r="G86" s="16">
        <f>COUNTIF(Registro!$X$10:$X$54,"&lt;=1")</f>
        <v>0</v>
      </c>
      <c r="H86" s="16">
        <f>SUM(E86:G86)</f>
        <v>0</v>
      </c>
    </row>
    <row r="87" spans="2:8" x14ac:dyDescent="0.3">
      <c r="B87" s="61" t="s">
        <v>51</v>
      </c>
      <c r="C87" s="50" t="s">
        <v>106</v>
      </c>
      <c r="D87" s="62" t="s">
        <v>33</v>
      </c>
      <c r="E87" s="50">
        <f>COUNTIF(Registro!$Y$10:$Y$54,3)</f>
        <v>0</v>
      </c>
      <c r="F87" s="50">
        <f>COUNTIF(Registro!$Y$10:$Y$54,2)</f>
        <v>0</v>
      </c>
      <c r="G87" s="50">
        <f>COUNTIF(Registro!$Y$10:$Y$54,"&lt;=1")</f>
        <v>0</v>
      </c>
      <c r="H87" s="50">
        <f>SUM(E87:G87)</f>
        <v>0</v>
      </c>
    </row>
    <row r="88" spans="2:8" ht="27.6" x14ac:dyDescent="0.3">
      <c r="B88" s="63" t="s">
        <v>53</v>
      </c>
      <c r="C88" s="16" t="s">
        <v>107</v>
      </c>
      <c r="D88" s="64" t="s">
        <v>33</v>
      </c>
      <c r="E88" s="16">
        <f>COUNTIF(Registro!$Z$10:$Z$54,3)</f>
        <v>0</v>
      </c>
      <c r="F88" s="16">
        <f>COUNTIF(Registro!$Z$10:$Z$54,2)</f>
        <v>0</v>
      </c>
      <c r="G88" s="16">
        <f>COUNTIF(Registro!$Z$10:$Z$54,"&lt;=1")</f>
        <v>0</v>
      </c>
      <c r="H88" s="16">
        <f>SUM(E88:G88)</f>
        <v>0</v>
      </c>
    </row>
    <row r="89" spans="2:8" x14ac:dyDescent="0.3">
      <c r="B89" s="61" t="s">
        <v>54</v>
      </c>
      <c r="C89" s="50" t="s">
        <v>108</v>
      </c>
      <c r="D89" s="62" t="s">
        <v>33</v>
      </c>
      <c r="E89" s="50">
        <f>COUNTIF(Registro!$AA$10:$AA$54,3)</f>
        <v>0</v>
      </c>
      <c r="F89" s="50">
        <f>COUNTIF(Registro!$AA$10:$AA$54,2)</f>
        <v>0</v>
      </c>
      <c r="G89" s="50">
        <f>COUNTIF(Registro!$AA$10:$AA$54,"&lt;=1")</f>
        <v>0</v>
      </c>
      <c r="H89" s="50">
        <f>SUM(E89:G89)</f>
        <v>0</v>
      </c>
    </row>
    <row r="90" spans="2:8" x14ac:dyDescent="0.3">
      <c r="B90" s="63" t="s">
        <v>56</v>
      </c>
      <c r="C90" s="16" t="s">
        <v>109</v>
      </c>
      <c r="D90" s="64" t="s">
        <v>33</v>
      </c>
      <c r="E90" s="16">
        <f>COUNTIF(Registro!$AB$10:$AB$54,3)</f>
        <v>0</v>
      </c>
      <c r="F90" s="16">
        <f>COUNTIF(Registro!$AB$10:$AB$54,2)</f>
        <v>0</v>
      </c>
      <c r="G90" s="16">
        <f>COUNTIF(Registro!$AB$10:$AB$54,"&lt;=1")</f>
        <v>0</v>
      </c>
      <c r="H90" s="16">
        <f>SUM(E90:G90)</f>
        <v>0</v>
      </c>
    </row>
    <row r="91" spans="2:8" ht="27.6" x14ac:dyDescent="0.3">
      <c r="B91" s="61" t="s">
        <v>57</v>
      </c>
      <c r="C91" s="50" t="s">
        <v>110</v>
      </c>
      <c r="D91" s="62" t="s">
        <v>62</v>
      </c>
      <c r="E91" s="50">
        <f>COUNTIF(Registro!$AC$10:$AC$54,3)</f>
        <v>0</v>
      </c>
      <c r="F91" s="50">
        <f>COUNTIF(Registro!$AC$10:$AC$54,2)</f>
        <v>0</v>
      </c>
      <c r="G91" s="50">
        <f>COUNTIF(Registro!$AC$10:$AC$54,"&lt;=1")</f>
        <v>0</v>
      </c>
      <c r="H91" s="50">
        <f>SUM(E91:G91)</f>
        <v>0</v>
      </c>
    </row>
    <row r="92" spans="2:8" ht="41.4" x14ac:dyDescent="0.3">
      <c r="B92" s="63" t="s">
        <v>58</v>
      </c>
      <c r="C92" s="16" t="s">
        <v>111</v>
      </c>
      <c r="D92" s="64" t="s">
        <v>62</v>
      </c>
      <c r="E92" s="16">
        <f>COUNTIF(Registro!$AD$10:$AD$54,3)</f>
        <v>0</v>
      </c>
      <c r="F92" s="16">
        <f>COUNTIF(Registro!$AD$10:$AD$54,2)</f>
        <v>0</v>
      </c>
      <c r="G92" s="16">
        <f>COUNTIF(Registro!$AD$10:$AD$54,"&lt;=1")</f>
        <v>0</v>
      </c>
      <c r="H92" s="16">
        <f>SUM(E92:G92)</f>
        <v>0</v>
      </c>
    </row>
  </sheetData>
  <mergeCells count="6">
    <mergeCell ref="B1:J1"/>
    <mergeCell ref="B2:J2"/>
    <mergeCell ref="D5:I5"/>
    <mergeCell ref="D6:I6"/>
    <mergeCell ref="D7:I7"/>
    <mergeCell ref="D8:I8"/>
  </mergeCells>
  <conditionalFormatting sqref="F20:J64">
    <cfRule type="expression" dxfId="5" priority="1" stopIfTrue="1">
      <formula>F20="Esperado"</formula>
    </cfRule>
    <cfRule type="expression" dxfId="4" priority="2" stopIfTrue="1">
      <formula>F20="En desarrollo"</formula>
    </cfRule>
    <cfRule type="expression" dxfId="3" priority="3" stopIfTrue="1">
      <formula>F20="Requiere apoyo"</formula>
    </cfRule>
  </conditionalFormatting>
  <printOptions horizontalCentered="1"/>
  <pageMargins left="0.4724409448818897" right="0.4724409448818897" top="0.59055118110236215" bottom="0.59055118110236215" header="0.3" footer="0.3"/>
  <pageSetup scale="81" fitToHeight="0" orientation="landscape" horizontalDpi="0" verticalDpi="0" r:id="rId1"/>
  <headerFooter>
    <oddFooter>&amp;CPlaneaciones C&amp;&amp;X · 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A60F2-1B8D-4CDA-80FC-36C76F82BE5D}">
  <sheetPr>
    <tabColor rgb="FF2E9E4F"/>
    <pageSetUpPr fitToPage="1"/>
  </sheetPr>
  <dimension ref="A1"/>
  <sheetViews>
    <sheetView showGridLines="0" workbookViewId="0"/>
  </sheetViews>
  <sheetFormatPr baseColWidth="10" defaultRowHeight="14.4" x14ac:dyDescent="0.3"/>
  <sheetData/>
  <printOptions horizontalCentered="1" verticalCentered="1"/>
  <pageMargins left="0.7" right="0.7" top="0.75" bottom="0.75" header="0.3" footer="0.3"/>
  <pageSetup scale="90" orientation="landscape" horizontalDpi="0" verticalDpi="0" r:id="rId1"/>
  <headerFooter>
    <oddFooter>&amp;CPlaneaciones C&amp;&amp;X · EIA 5.° grado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35B0D-6CA9-4459-B08C-F2D4DEBF0A91}">
  <sheetPr>
    <tabColor rgb="FF2E9E4F"/>
    <pageSetUpPr fitToPage="1"/>
  </sheetPr>
  <dimension ref="A1"/>
  <sheetViews>
    <sheetView showGridLines="0" workbookViewId="0"/>
  </sheetViews>
  <sheetFormatPr baseColWidth="10" defaultRowHeight="14.4" x14ac:dyDescent="0.3"/>
  <sheetData/>
  <printOptions horizontalCentered="1" verticalCentered="1"/>
  <pageMargins left="0.7" right="0.7" top="0.75" bottom="0.75" header="0.3" footer="0.3"/>
  <pageSetup scale="88" orientation="portrait" horizontalDpi="0" verticalDpi="0" r:id="rId1"/>
  <headerFooter>
    <oddFooter>&amp;CPlaneaciones C&amp;&amp;X · EIA 5.° grado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0D739-4F6B-45D4-97FA-FC3F7A5108A5}">
  <sheetPr>
    <tabColor rgb="FF2E9E4F"/>
    <pageSetUpPr fitToPage="1"/>
  </sheetPr>
  <dimension ref="A1"/>
  <sheetViews>
    <sheetView showGridLines="0" workbookViewId="0"/>
  </sheetViews>
  <sheetFormatPr baseColWidth="10" defaultRowHeight="14.4" x14ac:dyDescent="0.3"/>
  <sheetData/>
  <printOptions horizontalCentered="1" verticalCentered="1"/>
  <pageMargins left="0.7" right="0.7" top="0.75" bottom="0.75" header="0.3" footer="0.3"/>
  <pageSetup scale="88" orientation="portrait" horizontalDpi="0" verticalDpi="0" r:id="rId1"/>
  <headerFooter>
    <oddFooter>&amp;CPlaneaciones C&amp;&amp;X · EIA 5.° grado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Instrucciones</vt:lpstr>
      <vt:lpstr>Registro</vt:lpstr>
      <vt:lpstr>Imprimir lista</vt:lpstr>
      <vt:lpstr>Resultados</vt:lpstr>
      <vt:lpstr>Gráfica por campo</vt:lpstr>
      <vt:lpstr>Gráfica por alumno</vt:lpstr>
      <vt:lpstr>Gráfica por criterio</vt:lpstr>
      <vt:lpstr>Registro!Área_de_impresión</vt:lpstr>
      <vt:lpstr>Resultados!Área_de_impresión</vt:lpstr>
      <vt:lpstr>'Imprimir lista'!Títulos_a_imprimir</vt:lpstr>
      <vt:lpstr>Registro!Títulos_a_imprimir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Ramirez Espinosa</dc:creator>
  <cp:lastModifiedBy>Jessica Ramirez Espinosa</cp:lastModifiedBy>
  <dcterms:created xsi:type="dcterms:W3CDTF">2026-09-13T22:46:32Z</dcterms:created>
  <dcterms:modified xsi:type="dcterms:W3CDTF">2026-09-13T22:46:52Z</dcterms:modified>
</cp:coreProperties>
</file>