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kin\AppData\Local\Temp\eia\salida\"/>
    </mc:Choice>
  </mc:AlternateContent>
  <xr:revisionPtr revIDLastSave="0" documentId="8_{3271059C-5895-43C2-A527-9836448851DD}" xr6:coauthVersionLast="47" xr6:coauthVersionMax="47" xr10:uidLastSave="{00000000-0000-0000-0000-000000000000}"/>
  <bookViews>
    <workbookView xWindow="2964" yWindow="2964" windowWidth="17280" windowHeight="8880" xr2:uid="{84BD8CCA-8891-4CD8-B976-D5B859A10B10}"/>
  </bookViews>
  <sheets>
    <sheet name="Instrucciones" sheetId="1" r:id="rId1"/>
    <sheet name="Registro" sheetId="2" r:id="rId2"/>
    <sheet name="Imprimir lista" sheetId="4" r:id="rId3"/>
    <sheet name="Resultados" sheetId="3" r:id="rId4"/>
    <sheet name="Gráfica por campo" sheetId="5" r:id="rId5"/>
    <sheet name="Gráfica por alumno" sheetId="6" r:id="rId6"/>
    <sheet name="Gráfica por criterio" sheetId="7" r:id="rId7"/>
  </sheets>
  <definedNames>
    <definedName name="_xlnm.Print_Area" localSheetId="2">OFFSET('Imprimir lista'!$A$1,0,0,MAX(6,5+'Imprimir lista'!$K$1),9)</definedName>
    <definedName name="_xlnm.Print_Area" localSheetId="1">Registro!$A$1:$Z$54</definedName>
    <definedName name="_xlnm.Print_Area" localSheetId="3">Resultados!$B$1:$J$16,Resultados!$B$66:$H$77</definedName>
    <definedName name="EIA_alumnos" localSheetId="3">OFFSET(Resultados!$N$20,0,0,MAX(1,Resultados!$O$19),1)</definedName>
    <definedName name="EIA_apoyo" localSheetId="3">OFFSET(Resultados!$M$20,0,0,MAX(1,Resultados!$O$19),1)</definedName>
    <definedName name="EIA_desarrollo" localSheetId="3">OFFSET(Resultados!$L$20,0,0,MAX(1,Resultados!$O$19),1)</definedName>
    <definedName name="EIA_esperado" localSheetId="3">OFFSET(Resultados!$K$20,0,0,MAX(1,Resultados!$O$19),1)</definedName>
    <definedName name="_xlnm.Print_Titles" localSheetId="2">'Imprimir lista'!$1:$5</definedName>
    <definedName name="_xlnm.Print_Titles" localSheetId="1">Registro!$A:$E,Registro!$6:$9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" i="4" l="1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4" i="4"/>
  <c r="A3" i="4"/>
  <c r="A2" i="4"/>
  <c r="H77" i="3"/>
  <c r="G77" i="3"/>
  <c r="F77" i="3"/>
  <c r="E77" i="3"/>
  <c r="H76" i="3"/>
  <c r="G76" i="3"/>
  <c r="F76" i="3"/>
  <c r="E76" i="3"/>
  <c r="H75" i="3"/>
  <c r="G75" i="3"/>
  <c r="F75" i="3"/>
  <c r="E75" i="3"/>
  <c r="H74" i="3"/>
  <c r="G74" i="3"/>
  <c r="F74" i="3"/>
  <c r="E74" i="3"/>
  <c r="H73" i="3"/>
  <c r="G73" i="3"/>
  <c r="F73" i="3"/>
  <c r="E73" i="3"/>
  <c r="H72" i="3"/>
  <c r="G72" i="3"/>
  <c r="F72" i="3"/>
  <c r="E72" i="3"/>
  <c r="H71" i="3"/>
  <c r="G71" i="3"/>
  <c r="F71" i="3"/>
  <c r="E71" i="3"/>
  <c r="H70" i="3"/>
  <c r="G70" i="3"/>
  <c r="F70" i="3"/>
  <c r="E70" i="3"/>
  <c r="H69" i="3"/>
  <c r="G69" i="3"/>
  <c r="F69" i="3"/>
  <c r="E69" i="3"/>
  <c r="H68" i="3"/>
  <c r="G68" i="3"/>
  <c r="F68" i="3"/>
  <c r="E68" i="3"/>
  <c r="O19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I16" i="3"/>
  <c r="H16" i="3"/>
  <c r="G16" i="3"/>
  <c r="F16" i="3"/>
  <c r="E16" i="3"/>
  <c r="D16" i="3"/>
  <c r="C16" i="3"/>
  <c r="I15" i="3"/>
  <c r="H15" i="3"/>
  <c r="G15" i="3"/>
  <c r="F15" i="3"/>
  <c r="E15" i="3"/>
  <c r="D15" i="3"/>
  <c r="C15" i="3"/>
  <c r="I14" i="3"/>
  <c r="H14" i="3"/>
  <c r="G14" i="3"/>
  <c r="F14" i="3"/>
  <c r="E14" i="3"/>
  <c r="D14" i="3"/>
  <c r="C14" i="3"/>
  <c r="I13" i="3"/>
  <c r="H13" i="3"/>
  <c r="G13" i="3"/>
  <c r="F13" i="3"/>
  <c r="E13" i="3"/>
  <c r="D13" i="3"/>
  <c r="C13" i="3"/>
  <c r="I12" i="3"/>
  <c r="H12" i="3"/>
  <c r="G12" i="3"/>
  <c r="F12" i="3"/>
  <c r="E12" i="3"/>
  <c r="D12" i="3"/>
  <c r="C12" i="3"/>
  <c r="D8" i="3"/>
  <c r="D7" i="3"/>
  <c r="D6" i="3"/>
  <c r="B2" i="3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</calcChain>
</file>

<file path=xl/sharedStrings.xml><?xml version="1.0" encoding="utf-8"?>
<sst xmlns="http://schemas.openxmlformats.org/spreadsheetml/2006/main" count="162" uniqueCount="93">
  <si>
    <t>REGISTRO DE RESULTADOS · EJERCICIOS INTEGRADORES DEL APRENDIZAJE (EIA)</t>
  </si>
  <si>
    <t>Fase 3 · 2.° grado de Primaria · Captura 0, 1, 2 o 3 en cada criterio, como lo asignaste con la rúbrica · Material gratuito de Planeaciones C&amp;X</t>
  </si>
  <si>
    <t>Escuela:</t>
  </si>
  <si>
    <t>Docente:</t>
  </si>
  <si>
    <t>CCT:</t>
  </si>
  <si>
    <t>Grupo:</t>
  </si>
  <si>
    <t>N.° de lista</t>
  </si>
  <si>
    <t>Nombre del estudiante</t>
  </si>
  <si>
    <t>RESULTADO DEL ALUMNO</t>
  </si>
  <si>
    <t>Puntos (de 30)</t>
  </si>
  <si>
    <t>Promedio (0 a 3)</t>
  </si>
  <si>
    <t>Nivel</t>
  </si>
  <si>
    <t>EIA 1 · La basura de la escuela</t>
  </si>
  <si>
    <t>EIA 2 · Hablemos sobre el agua</t>
  </si>
  <si>
    <t>Lenguajes</t>
  </si>
  <si>
    <t>C1 · A1</t>
  </si>
  <si>
    <t>Uso de grafías</t>
  </si>
  <si>
    <t>Saberes y p. científico</t>
  </si>
  <si>
    <t>C2 · A1</t>
  </si>
  <si>
    <t>Uso de números convencionales</t>
  </si>
  <si>
    <t>C2 · A2</t>
  </si>
  <si>
    <t>Conteo</t>
  </si>
  <si>
    <t>Ética, nat. y soc.</t>
  </si>
  <si>
    <t>C3 · A1</t>
  </si>
  <si>
    <t>Acción para combatir la basura de la escuela</t>
  </si>
  <si>
    <t>De lo humano y lo com.</t>
  </si>
  <si>
    <t>C4 · A1</t>
  </si>
  <si>
    <t>Peligros o daños potenciales a la salud</t>
  </si>
  <si>
    <t>Cambios en el paisaje</t>
  </si>
  <si>
    <t>Consecuencias de no cuidar el agua</t>
  </si>
  <si>
    <t>Elaboración de un letrero</t>
  </si>
  <si>
    <t>C3 · A2</t>
  </si>
  <si>
    <t>Acción para cuidar el agua</t>
  </si>
  <si>
    <t>Uso del agua para cuidar la salud</t>
  </si>
  <si>
    <t>RESULTADOS (se calculan solos)</t>
  </si>
  <si>
    <t>Promedio</t>
  </si>
  <si>
    <t>Saberes y pensamiento científico</t>
  </si>
  <si>
    <t>Ética, naturaleza y sociedades</t>
  </si>
  <si>
    <t>De lo humano y lo comunitario</t>
  </si>
  <si>
    <t>General (todos los campos)</t>
  </si>
  <si>
    <t>RESULTADOS DEL GRUPO · EJERCICIOS INTEGRADORES DEL APRENDIZAJE · 2.° GRADO</t>
  </si>
  <si>
    <t>¿Cómo se decide el nivel? (promedio de las valoraciones de 0 a 3)</t>
  </si>
  <si>
    <t>Desde</t>
  </si>
  <si>
    <t>Qué significa</t>
  </si>
  <si>
    <t>Nivel esperado</t>
  </si>
  <si>
    <t>En desarrollo</t>
  </si>
  <si>
    <t>Requiere apoyo</t>
  </si>
  <si>
    <t>Puedes cambiar los límites en las celdas amarillas de la columna Desde.</t>
  </si>
  <si>
    <t>Campo formativo</t>
  </si>
  <si>
    <t>Alumnos evaluados</t>
  </si>
  <si>
    <t>% esperado</t>
  </si>
  <si>
    <t>% en desarrollo</t>
  </si>
  <si>
    <t>% requiere apoyo</t>
  </si>
  <si>
    <t>Resultado de cada alumno</t>
  </si>
  <si>
    <t>Nivel general</t>
  </si>
  <si>
    <t>Esperado</t>
  </si>
  <si>
    <t>Resultados por criterio de valoración</t>
  </si>
  <si>
    <t>Criterio de valoración</t>
  </si>
  <si>
    <t>EIA · consigna · inciso</t>
  </si>
  <si>
    <t>Nivel esperado (3)</t>
  </si>
  <si>
    <t>En desarrollo (2)</t>
  </si>
  <si>
    <t>Requiere apoyo (0 y 1)</t>
  </si>
  <si>
    <t>EIA 1 · C1 · A1</t>
  </si>
  <si>
    <t>EIA 1 · C2 · A1</t>
  </si>
  <si>
    <t>EIA 1 · C2 · A2</t>
  </si>
  <si>
    <t>EIA 1 · C3 · A1</t>
  </si>
  <si>
    <t>EIA 1 · C4 · A1</t>
  </si>
  <si>
    <t>EIA 2 · C1 · A1</t>
  </si>
  <si>
    <t>EIA 2 · C2 · A1</t>
  </si>
  <si>
    <t>EIA 2 · C3 · A1</t>
  </si>
  <si>
    <t>EIA 2 · C3 · A2</t>
  </si>
  <si>
    <t>EIA 2 · C4 · A1</t>
  </si>
  <si>
    <t>Registro y gráfica de los Ejercicios Integradores del Aprendizaje (EIA)</t>
  </si>
  <si>
    <t>2.° grado de Primaria · Fase 3 · Material gratuito de Planeaciones C&amp;X</t>
  </si>
  <si>
    <t>Qué es este archivo</t>
  </si>
  <si>
    <t>Los EIA de la SEP se valoran con rúbricas: cada criterio de valoración recibe 0, 1, 2 o 3. Aquí capturas esas valoraciones y el archivo te calcula el nivel de cada alumno por campo formativo y te arma las gráficas del grupo.</t>
  </si>
  <si>
    <t>En 2.° grado son 10 criterios de valoración en dos ejercicios: EIA 1 «La basura de la escuela» (5 criterios) y EIA 2 «Hablemos sobre el agua» (5 criterios).</t>
  </si>
  <si>
    <t>Cómo se usa</t>
  </si>
  <si>
    <t>1. En la hoja Registro escribe los datos de tu escuela y tu grupo, y la lista de tus alumnos (hay lugar para 45).</t>
  </si>
  <si>
    <t>2. Captura la valoración de cada criterio tal como la asignaste con la rúbrica: 0, 1, 2 o 3. El archivo no deja escribir otro número.</t>
  </si>
  <si>
    <t>3. Junto al nombre de cada alumno aparecen solos sus puntos, su promedio y su nivel (verde, amarillo o rojo). Más a la derecha está su nivel en cada campo formativo. Si a un alumno le falta un criterio, la celda vacía se pinta de naranja.</t>
  </si>
  <si>
    <t>4. En Resultados están las tablas. Cada gráfica tiene su propia hoja (Gráfica por campo, por alumno y por criterio) y se imprime a página completa. Para imprimir la lista del grupo con su nivel, usa la hoja Imprimir lista: sale en tamaño carta y sólo hasta el último alumno.</t>
  </si>
  <si>
    <t>Qué significa cada color</t>
  </si>
  <si>
    <t>Verde · Nivel esperado: promedio de 2.5 a 3. La mayoría de sus criterios están en 3 (Aprendizaje desarrollado).</t>
  </si>
  <si>
    <t>Amarillo · En desarrollo: promedio de 1.5 a menos de 2.5. Predomina el 2 (En proceso de desarrollo).</t>
  </si>
  <si>
    <t>Rojo · Requiere apoyo: promedio menor a 1.5. Predominan el 1 (Requiere apoyo) y el 0 (Sin evidencias).</t>
  </si>
  <si>
    <t>Los límites se pueden cambiar en la hoja Resultados, en las celdas amarillas.</t>
  </si>
  <si>
    <t>Importante</t>
  </si>
  <si>
    <t>Este archivo es de apoyo para el docente: no sustituye al Formato para el Registro de Valoraciones (FRV). Las valoraciones oficiales se capturan en el FRV y la dirección las carga al SiRVER (ejerciciosintegradores.sep.gob.mx). El reporte del SiRVER usa cuatro niveles y su propio cálculo; aquí el 0 y el 1 se juntan en «Requiere apoyo».</t>
  </si>
  <si>
    <t>Las columnas de criterios están en el mismo orden que el FRV oficial, así puedes copiar tus valoraciones de un archivo al otro sin reacomodar nada.</t>
  </si>
  <si>
    <t>Fuente de los criterios: Estructura de los Ejercicios Integradores del Aprendizaje 2026 y FRV de la SEP.</t>
  </si>
  <si>
    <t>RESULTADOS DE LOS EIA · 2.° GRADO DE PRIMARIA</t>
  </si>
  <si>
    <t>N.°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</si>
</sst>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#"/>
    <numFmt numFmtId="165" formatCode=";;;"/>
  </numFmts>
  <fonts count="20" x14ac:knownFonts="1">
    <font>
      <sz val="11"/>
      <color theme="1"/>
      <name val="Calibri"/>
      <family val="2"/>
      <scheme val="minor"/>
    </font>
    <font>
      <sz val="10"/>
      <color rgb="FF1F2D33"/>
      <name val="Calibri"/>
      <family val="2"/>
      <scheme val="minor"/>
    </font>
    <font>
      <b/>
      <sz val="15"/>
      <color rgb="FFFFFFFF"/>
      <name val="Calibri"/>
      <family val="2"/>
      <scheme val="minor"/>
    </font>
    <font>
      <i/>
      <sz val="10"/>
      <color rgb="FF4A5A61"/>
      <name val="Calibri"/>
      <family val="2"/>
      <scheme val="minor"/>
    </font>
    <font>
      <b/>
      <sz val="10"/>
      <color rgb="FF1F2D33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rgb="FF1F2D33"/>
      <name val="Calibri"/>
      <family val="2"/>
      <scheme val="minor"/>
    </font>
    <font>
      <sz val="11"/>
      <color rgb="FF1F2D33"/>
      <name val="Calibri"/>
      <family val="2"/>
      <scheme val="minor"/>
    </font>
    <font>
      <b/>
      <sz val="11"/>
      <color rgb="FF1F2D33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0"/>
      <color rgb="FF4A5A61"/>
      <name val="Calibri"/>
      <family val="2"/>
      <scheme val="minor"/>
    </font>
    <font>
      <i/>
      <sz val="10"/>
      <color rgb="FF607D8B"/>
      <name val="Calibri"/>
      <family val="2"/>
      <scheme val="minor"/>
    </font>
    <font>
      <b/>
      <sz val="12"/>
      <color rgb="FF1F2D33"/>
      <name val="Calibri"/>
      <family val="2"/>
      <scheme val="minor"/>
    </font>
    <font>
      <sz val="9"/>
      <color rgb="FF1F2D33"/>
      <name val="Calibri"/>
      <family val="2"/>
      <scheme val="minor"/>
    </font>
    <font>
      <b/>
      <sz val="18"/>
      <color rgb="FF1A3A4A"/>
      <name val="Calibri"/>
      <family val="2"/>
      <scheme val="minor"/>
    </font>
    <font>
      <i/>
      <sz val="11"/>
      <color rgb="FF607D8B"/>
      <name val="Calibri"/>
      <family val="2"/>
      <scheme val="minor"/>
    </font>
    <font>
      <b/>
      <sz val="12"/>
      <color rgb="FF1A3A4A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4A5A6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A3A4A"/>
        <bgColor indexed="64"/>
      </patternFill>
    </fill>
    <fill>
      <patternFill patternType="solid">
        <fgColor rgb="FFFFFBE6"/>
        <bgColor indexed="64"/>
      </patternFill>
    </fill>
    <fill>
      <patternFill patternType="solid">
        <fgColor rgb="FF0F6E4A"/>
        <bgColor indexed="64"/>
      </patternFill>
    </fill>
    <fill>
      <patternFill patternType="solid">
        <fgColor rgb="FFDDF1E4"/>
        <bgColor indexed="64"/>
      </patternFill>
    </fill>
    <fill>
      <patternFill patternType="solid">
        <fgColor rgb="FF7B1FA2"/>
        <bgColor indexed="64"/>
      </patternFill>
    </fill>
    <fill>
      <patternFill patternType="solid">
        <fgColor rgb="FFE3EEF2"/>
        <bgColor indexed="64"/>
      </patternFill>
    </fill>
    <fill>
      <patternFill patternType="solid">
        <fgColor rgb="FF1565C0"/>
        <bgColor indexed="64"/>
      </patternFill>
    </fill>
    <fill>
      <patternFill patternType="solid">
        <fgColor rgb="FF795548"/>
        <bgColor indexed="64"/>
      </patternFill>
    </fill>
    <fill>
      <patternFill patternType="solid">
        <fgColor rgb="FF455A64"/>
        <bgColor indexed="64"/>
      </patternFill>
    </fill>
    <fill>
      <patternFill patternType="solid">
        <fgColor rgb="FFF4F6F7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2E9E4F"/>
        <bgColor indexed="64"/>
      </patternFill>
    </fill>
    <fill>
      <patternFill patternType="solid">
        <fgColor rgb="FFF2C230"/>
        <bgColor indexed="64"/>
      </patternFill>
    </fill>
    <fill>
      <patternFill patternType="solid">
        <fgColor rgb="FFD645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B0BEC5"/>
      </bottom>
      <diagonal/>
    </border>
    <border>
      <left/>
      <right/>
      <top style="thin">
        <color rgb="FFB0BEC5"/>
      </top>
      <bottom style="thin">
        <color rgb="FFB0BEC5"/>
      </bottom>
      <diagonal/>
    </border>
    <border>
      <left style="thin">
        <color rgb="FFCFD8DC"/>
      </left>
      <right style="thin">
        <color rgb="FFCFD8DC"/>
      </right>
      <top style="thin">
        <color rgb="FFCFD8DC"/>
      </top>
      <bottom style="thin">
        <color rgb="FFCFD8D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0BEC5"/>
      </left>
      <right style="thin">
        <color rgb="FFB0BEC5"/>
      </right>
      <top style="thin">
        <color rgb="FFB0BEC5"/>
      </top>
      <bottom style="thin">
        <color rgb="FFB0BEC5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3" borderId="0" xfId="0" applyFont="1" applyFill="1" applyBorder="1"/>
    <xf numFmtId="0" fontId="1" fillId="3" borderId="2" xfId="0" applyFont="1" applyFill="1" applyBorder="1"/>
    <xf numFmtId="0" fontId="1" fillId="0" borderId="3" xfId="0" applyFont="1" applyFill="1" applyBorder="1"/>
    <xf numFmtId="0" fontId="4" fillId="0" borderId="3" xfId="0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3" xfId="0" applyFont="1" applyFill="1" applyBorder="1"/>
    <xf numFmtId="0" fontId="9" fillId="0" borderId="3" xfId="0" applyFont="1" applyFill="1" applyBorder="1" applyAlignment="1">
      <alignment horizontal="center"/>
    </xf>
    <xf numFmtId="2" fontId="1" fillId="12" borderId="3" xfId="0" applyNumberFormat="1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/>
    </xf>
    <xf numFmtId="0" fontId="10" fillId="2" borderId="0" xfId="0" applyFont="1" applyFill="1"/>
    <xf numFmtId="0" fontId="11" fillId="0" borderId="0" xfId="0" applyFont="1"/>
    <xf numFmtId="0" fontId="12" fillId="0" borderId="0" xfId="0" applyFont="1"/>
    <xf numFmtId="0" fontId="4" fillId="7" borderId="3" xfId="0" applyFont="1" applyFill="1" applyBorder="1"/>
    <xf numFmtId="0" fontId="4" fillId="7" borderId="3" xfId="0" applyFont="1" applyFill="1" applyBorder="1"/>
    <xf numFmtId="0" fontId="5" fillId="13" borderId="3" xfId="0" applyFont="1" applyFill="1" applyBorder="1"/>
    <xf numFmtId="164" fontId="1" fillId="3" borderId="3" xfId="0" applyNumberFormat="1" applyFont="1" applyFill="1" applyBorder="1" applyAlignment="1">
      <alignment horizontal="center"/>
    </xf>
    <xf numFmtId="0" fontId="1" fillId="0" borderId="3" xfId="0" applyFont="1" applyBorder="1"/>
    <xf numFmtId="0" fontId="4" fillId="14" borderId="3" xfId="0" applyFont="1" applyFill="1" applyBorder="1"/>
    <xf numFmtId="0" fontId="5" fillId="15" borderId="3" xfId="0" applyFont="1" applyFill="1" applyBorder="1"/>
    <xf numFmtId="165" fontId="1" fillId="0" borderId="3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9" fontId="1" fillId="0" borderId="3" xfId="0" applyNumberFormat="1" applyFont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9" fontId="4" fillId="7" borderId="3" xfId="0" applyNumberFormat="1" applyFont="1" applyFill="1" applyBorder="1" applyAlignment="1">
      <alignment horizontal="center"/>
    </xf>
    <xf numFmtId="0" fontId="5" fillId="13" borderId="3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13" fillId="0" borderId="0" xfId="0" applyFont="1"/>
    <xf numFmtId="2" fontId="1" fillId="0" borderId="3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14" fillId="0" borderId="3" xfId="0" applyFont="1" applyBorder="1" applyAlignment="1">
      <alignment horizontal="center" wrapText="1"/>
    </xf>
    <xf numFmtId="0" fontId="1" fillId="11" borderId="3" xfId="0" applyFont="1" applyFill="1" applyBorder="1" applyAlignment="1">
      <alignment wrapText="1"/>
    </xf>
    <xf numFmtId="0" fontId="14" fillId="11" borderId="3" xfId="0" applyFont="1" applyFill="1" applyBorder="1" applyAlignment="1">
      <alignment horizontal="center" wrapText="1"/>
    </xf>
    <xf numFmtId="0" fontId="1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7" fillId="0" borderId="1" xfId="0" applyFont="1" applyBorder="1" applyAlignment="1">
      <alignment wrapText="1"/>
    </xf>
    <xf numFmtId="0" fontId="18" fillId="13" borderId="0" xfId="0" applyFont="1" applyFill="1" applyAlignment="1">
      <alignment wrapText="1"/>
    </xf>
    <xf numFmtId="0" fontId="9" fillId="14" borderId="0" xfId="0" applyFont="1" applyFill="1" applyAlignment="1">
      <alignment wrapText="1"/>
    </xf>
    <xf numFmtId="0" fontId="18" fillId="15" borderId="0" xfId="0" applyFont="1" applyFill="1" applyAlignment="1">
      <alignment wrapText="1"/>
    </xf>
    <xf numFmtId="0" fontId="8" fillId="0" borderId="0" xfId="0" applyFont="1"/>
    <xf numFmtId="0" fontId="8" fillId="0" borderId="0" xfId="0" applyFont="1"/>
    <xf numFmtId="0" fontId="2" fillId="2" borderId="0" xfId="0" applyFont="1" applyFill="1" applyAlignment="1">
      <alignment horizontal="center"/>
    </xf>
    <xf numFmtId="0" fontId="19" fillId="0" borderId="0" xfId="0" applyFont="1"/>
    <xf numFmtId="0" fontId="18" fillId="2" borderId="0" xfId="0" applyFont="1" applyFill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18" fillId="1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vertical="center"/>
    </xf>
    <xf numFmtId="2" fontId="8" fillId="11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8">
    <dxf>
      <font>
        <color rgb="FFFFFFFF"/>
      </font>
      <fill>
        <patternFill>
          <bgColor rgb="FFD64541"/>
        </patternFill>
      </fill>
    </dxf>
    <dxf>
      <font>
        <color rgb="FF1F2D33"/>
      </font>
      <fill>
        <patternFill>
          <bgColor rgb="FFF2C230"/>
        </patternFill>
      </fill>
    </dxf>
    <dxf>
      <font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ill>
        <patternFill>
          <bgColor rgb="FFF8D7DA"/>
        </patternFill>
      </fill>
    </dxf>
    <dxf>
      <fill>
        <patternFill>
          <bgColor rgb="FFFFF3CD"/>
        </patternFill>
      </fill>
    </dxf>
    <dxf>
      <fill>
        <patternFill>
          <bgColor rgb="FFD4EDDA"/>
        </patternFill>
      </fill>
    </dxf>
    <dxf>
      <fill>
        <patternFill>
          <bgColor rgb="FFFFD8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Nivel de los alumnos por campo formativo · EIA · 2.° grado de Primaria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Resultados!$C$11</c:f>
              <c:strCache>
                <c:ptCount val="1"/>
                <c:pt idx="0">
                  <c:v>Nivel esperado</c:v>
                </c:pt>
              </c:strCache>
            </c:strRef>
          </c:tx>
          <c:spPr>
            <a:solidFill>
              <a:srgbClr val="2E9E4F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Resultados!$C$12:$C$16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F3-4090-A891-3E366C5EE6A3}"/>
            </c:ext>
          </c:extLst>
        </c:ser>
        <c:ser>
          <c:idx val="1"/>
          <c:order val="1"/>
          <c:tx>
            <c:strRef>
              <c:f>Resultados!$D$11</c:f>
              <c:strCache>
                <c:ptCount val="1"/>
                <c:pt idx="0">
                  <c:v>En desarrollo</c:v>
                </c:pt>
              </c:strCache>
            </c:strRef>
          </c:tx>
          <c:spPr>
            <a:solidFill>
              <a:srgbClr val="F2C230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1F2D33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Resultados!$D$12:$D$16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F3-4090-A891-3E366C5EE6A3}"/>
            </c:ext>
          </c:extLst>
        </c:ser>
        <c:ser>
          <c:idx val="2"/>
          <c:order val="2"/>
          <c:tx>
            <c:strRef>
              <c:f>Resultados!$E$11</c:f>
              <c:strCache>
                <c:ptCount val="1"/>
                <c:pt idx="0">
                  <c:v>Requiere apoyo</c:v>
                </c:pt>
              </c:strCache>
            </c:strRef>
          </c:tx>
          <c:spPr>
            <a:solidFill>
              <a:srgbClr val="D64541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Resultados!$E$12:$E$16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F3-4090-A891-3E366C5EE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760180191"/>
        <c:axId val="1757189423"/>
      </c:barChart>
      <c:catAx>
        <c:axId val="17601801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MX"/>
          </a:p>
        </c:txPr>
        <c:crossAx val="1757189423"/>
        <c:crosses val="autoZero"/>
        <c:auto val="1"/>
        <c:lblAlgn val="ctr"/>
        <c:lblOffset val="100"/>
        <c:noMultiLvlLbl val="0"/>
      </c:catAx>
      <c:valAx>
        <c:axId val="1757189423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Número de alumnos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MX"/>
          </a:p>
        </c:txPr>
        <c:crossAx val="1760180191"/>
        <c:crosses val="autoZero"/>
        <c:crossBetween val="between"/>
        <c:majorUnit val="5"/>
      </c:valAx>
    </c:plotArea>
    <c:legend>
      <c:legendPos val="b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Resultado de cada alumno · promedio de sus valoraciones (0 a 3) · 2.° grado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v>Nivel esperado</c:v>
          </c:tx>
          <c:spPr>
            <a:solidFill>
              <a:srgbClr val="2E9E4F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Resultados!EIA_esperado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96-4DB7-9D91-7AF6D872E701}"/>
            </c:ext>
          </c:extLst>
        </c:ser>
        <c:ser>
          <c:idx val="1"/>
          <c:order val="1"/>
          <c:tx>
            <c:v>En desarrollo</c:v>
          </c:tx>
          <c:spPr>
            <a:solidFill>
              <a:srgbClr val="F2C230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1F2D33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Resultados!EIA_desarrollo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96-4DB7-9D91-7AF6D872E701}"/>
            </c:ext>
          </c:extLst>
        </c:ser>
        <c:ser>
          <c:idx val="2"/>
          <c:order val="2"/>
          <c:tx>
            <c:v>Requiere apoyo</c:v>
          </c:tx>
          <c:spPr>
            <a:solidFill>
              <a:srgbClr val="D64541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Resultados!EIA_apoyo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96-4DB7-9D91-7AF6D872E7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703931599"/>
        <c:axId val="1757193263"/>
      </c:barChart>
      <c:catAx>
        <c:axId val="170393159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57193263"/>
        <c:crosses val="autoZero"/>
        <c:auto val="1"/>
        <c:lblAlgn val="ctr"/>
        <c:lblOffset val="100"/>
        <c:noMultiLvlLbl val="0"/>
      </c:catAx>
      <c:valAx>
        <c:axId val="1757193263"/>
        <c:scaling>
          <c:orientation val="minMax"/>
          <c:max val="3"/>
          <c:min val="0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03931599"/>
        <c:crosses val="autoZero"/>
        <c:crossBetween val="between"/>
        <c:majorUnit val="0.5"/>
      </c:valAx>
    </c:plotArea>
    <c:legend>
      <c:legendPos val="t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Resultados por criterio de valoración · 2.° grado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Resultados!$E$67</c:f>
              <c:strCache>
                <c:ptCount val="1"/>
                <c:pt idx="0">
                  <c:v>Nivel esperado (3)</c:v>
                </c:pt>
              </c:strCache>
            </c:strRef>
          </c:tx>
          <c:spPr>
            <a:solidFill>
              <a:srgbClr val="2E9E4F"/>
            </a:solidFill>
          </c:spPr>
          <c:invertIfNegative val="0"/>
          <c:cat>
            <c:strRef>
              <c:f>Resultados!$B$68:$B$77</c:f>
              <c:strCache>
                <c:ptCount val="10"/>
                <c:pt idx="0">
                  <c:v>Uso de grafías</c:v>
                </c:pt>
                <c:pt idx="1">
                  <c:v>Uso de números convencionales</c:v>
                </c:pt>
                <c:pt idx="2">
                  <c:v>Conteo</c:v>
                </c:pt>
                <c:pt idx="3">
                  <c:v>Acción para combatir la basura de la escuela</c:v>
                </c:pt>
                <c:pt idx="4">
                  <c:v>Peligros o daños potenciales a la salud</c:v>
                </c:pt>
                <c:pt idx="5">
                  <c:v>Cambios en el paisaje</c:v>
                </c:pt>
                <c:pt idx="6">
                  <c:v>Consecuencias de no cuidar el agua</c:v>
                </c:pt>
                <c:pt idx="7">
                  <c:v>Elaboración de un letrero</c:v>
                </c:pt>
                <c:pt idx="8">
                  <c:v>Acción para cuidar el agua</c:v>
                </c:pt>
                <c:pt idx="9">
                  <c:v>Uso del agua para cuidar la salud</c:v>
                </c:pt>
              </c:strCache>
            </c:strRef>
          </c:cat>
          <c:val>
            <c:numRef>
              <c:f>Resultados!$E$68:$E$77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1-4FC9-9B73-0A7B755D26E0}"/>
            </c:ext>
          </c:extLst>
        </c:ser>
        <c:ser>
          <c:idx val="1"/>
          <c:order val="1"/>
          <c:tx>
            <c:strRef>
              <c:f>Resultados!$F$67</c:f>
              <c:strCache>
                <c:ptCount val="1"/>
                <c:pt idx="0">
                  <c:v>En desarrollo (2)</c:v>
                </c:pt>
              </c:strCache>
            </c:strRef>
          </c:tx>
          <c:spPr>
            <a:solidFill>
              <a:srgbClr val="F2C230"/>
            </a:solidFill>
          </c:spPr>
          <c:invertIfNegative val="0"/>
          <c:cat>
            <c:strRef>
              <c:f>Resultados!$B$68:$B$77</c:f>
              <c:strCache>
                <c:ptCount val="10"/>
                <c:pt idx="0">
                  <c:v>Uso de grafías</c:v>
                </c:pt>
                <c:pt idx="1">
                  <c:v>Uso de números convencionales</c:v>
                </c:pt>
                <c:pt idx="2">
                  <c:v>Conteo</c:v>
                </c:pt>
                <c:pt idx="3">
                  <c:v>Acción para combatir la basura de la escuela</c:v>
                </c:pt>
                <c:pt idx="4">
                  <c:v>Peligros o daños potenciales a la salud</c:v>
                </c:pt>
                <c:pt idx="5">
                  <c:v>Cambios en el paisaje</c:v>
                </c:pt>
                <c:pt idx="6">
                  <c:v>Consecuencias de no cuidar el agua</c:v>
                </c:pt>
                <c:pt idx="7">
                  <c:v>Elaboración de un letrero</c:v>
                </c:pt>
                <c:pt idx="8">
                  <c:v>Acción para cuidar el agua</c:v>
                </c:pt>
                <c:pt idx="9">
                  <c:v>Uso del agua para cuidar la salud</c:v>
                </c:pt>
              </c:strCache>
            </c:strRef>
          </c:cat>
          <c:val>
            <c:numRef>
              <c:f>Resultados!$F$68:$F$77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1-4FC9-9B73-0A7B755D26E0}"/>
            </c:ext>
          </c:extLst>
        </c:ser>
        <c:ser>
          <c:idx val="2"/>
          <c:order val="2"/>
          <c:tx>
            <c:strRef>
              <c:f>Resultados!$G$67</c:f>
              <c:strCache>
                <c:ptCount val="1"/>
                <c:pt idx="0">
                  <c:v>Requiere apoyo (0 y 1)</c:v>
                </c:pt>
              </c:strCache>
            </c:strRef>
          </c:tx>
          <c:spPr>
            <a:solidFill>
              <a:srgbClr val="D64541"/>
            </a:solidFill>
          </c:spPr>
          <c:invertIfNegative val="0"/>
          <c:cat>
            <c:strRef>
              <c:f>Resultados!$B$68:$B$77</c:f>
              <c:strCache>
                <c:ptCount val="10"/>
                <c:pt idx="0">
                  <c:v>Uso de grafías</c:v>
                </c:pt>
                <c:pt idx="1">
                  <c:v>Uso de números convencionales</c:v>
                </c:pt>
                <c:pt idx="2">
                  <c:v>Conteo</c:v>
                </c:pt>
                <c:pt idx="3">
                  <c:v>Acción para combatir la basura de la escuela</c:v>
                </c:pt>
                <c:pt idx="4">
                  <c:v>Peligros o daños potenciales a la salud</c:v>
                </c:pt>
                <c:pt idx="5">
                  <c:v>Cambios en el paisaje</c:v>
                </c:pt>
                <c:pt idx="6">
                  <c:v>Consecuencias de no cuidar el agua</c:v>
                </c:pt>
                <c:pt idx="7">
                  <c:v>Elaboración de un letrero</c:v>
                </c:pt>
                <c:pt idx="8">
                  <c:v>Acción para cuidar el agua</c:v>
                </c:pt>
                <c:pt idx="9">
                  <c:v>Uso del agua para cuidar la salud</c:v>
                </c:pt>
              </c:strCache>
            </c:strRef>
          </c:cat>
          <c:val>
            <c:numRef>
              <c:f>Resultados!$G$68:$G$77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31-4FC9-9B73-0A7B755D2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761595567"/>
        <c:axId val="1757187503"/>
      </c:barChart>
      <c:catAx>
        <c:axId val="176159556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57187503"/>
        <c:crosses val="autoZero"/>
        <c:auto val="1"/>
        <c:lblAlgn val="ctr"/>
        <c:lblOffset val="100"/>
        <c:noMultiLvlLbl val="0"/>
      </c:catAx>
      <c:valAx>
        <c:axId val="1757187503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61595567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11</xdr:col>
      <xdr:colOff>756920</xdr:colOff>
      <xdr:row>35</xdr:row>
      <xdr:rowOff>25400</xdr:rowOff>
    </xdr:to>
    <xdr:graphicFrame macro="">
      <xdr:nvGraphicFramePr>
        <xdr:cNvPr id="2" name="GraficaCampos">
          <a:extLst>
            <a:ext uri="{FF2B5EF4-FFF2-40B4-BE49-F238E27FC236}">
              <a16:creationId xmlns:a16="http://schemas.microsoft.com/office/drawing/2014/main" id="{0CFE96CC-602F-D25F-E9FA-5934082F33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8</xdr:col>
      <xdr:colOff>594360</xdr:colOff>
      <xdr:row>50</xdr:row>
      <xdr:rowOff>76200</xdr:rowOff>
    </xdr:to>
    <xdr:graphicFrame macro="">
      <xdr:nvGraphicFramePr>
        <xdr:cNvPr id="2" name="GraficaAlumnos">
          <a:extLst>
            <a:ext uri="{FF2B5EF4-FFF2-40B4-BE49-F238E27FC236}">
              <a16:creationId xmlns:a16="http://schemas.microsoft.com/office/drawing/2014/main" id="{AAB6B3C1-7F09-3D9E-72D3-744650CD47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8</xdr:col>
      <xdr:colOff>594360</xdr:colOff>
      <xdr:row>50</xdr:row>
      <xdr:rowOff>76200</xdr:rowOff>
    </xdr:to>
    <xdr:graphicFrame macro="">
      <xdr:nvGraphicFramePr>
        <xdr:cNvPr id="2" name="GraficaCriterios">
          <a:extLst>
            <a:ext uri="{FF2B5EF4-FFF2-40B4-BE49-F238E27FC236}">
              <a16:creationId xmlns:a16="http://schemas.microsoft.com/office/drawing/2014/main" id="{C141012D-59A6-FCD7-802D-CE73E37AEB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29F69-1625-44FB-8699-ADF60E16449A}">
  <sheetPr>
    <tabColor rgb="FF1A3A4A"/>
    <pageSetUpPr fitToPage="1"/>
  </sheetPr>
  <dimension ref="B2:B24"/>
  <sheetViews>
    <sheetView showGridLines="0" tabSelected="1" workbookViewId="0">
      <selection activeCell="B2" sqref="B2"/>
    </sheetView>
  </sheetViews>
  <sheetFormatPr baseColWidth="10" defaultRowHeight="13.8" x14ac:dyDescent="0.3"/>
  <cols>
    <col min="1" max="1" width="3.77734375" style="1" customWidth="1"/>
    <col min="2" max="2" width="110.77734375" style="1" customWidth="1"/>
    <col min="3" max="16384" width="11.5546875" style="1"/>
  </cols>
  <sheetData>
    <row r="2" spans="2:2" ht="23.4" x14ac:dyDescent="0.45">
      <c r="B2" s="65" t="s">
        <v>72</v>
      </c>
    </row>
    <row r="3" spans="2:2" ht="14.4" x14ac:dyDescent="0.3">
      <c r="B3" s="67" t="s">
        <v>73</v>
      </c>
    </row>
    <row r="4" spans="2:2" x14ac:dyDescent="0.3">
      <c r="B4" s="60"/>
    </row>
    <row r="5" spans="2:2" ht="15.6" x14ac:dyDescent="0.3">
      <c r="B5" s="68" t="s">
        <v>74</v>
      </c>
    </row>
    <row r="6" spans="2:2" ht="28.8" x14ac:dyDescent="0.3">
      <c r="B6" s="66" t="s">
        <v>75</v>
      </c>
    </row>
    <row r="7" spans="2:2" ht="28.8" x14ac:dyDescent="0.3">
      <c r="B7" s="66" t="s">
        <v>76</v>
      </c>
    </row>
    <row r="8" spans="2:2" x14ac:dyDescent="0.3">
      <c r="B8" s="60"/>
    </row>
    <row r="9" spans="2:2" ht="15.6" x14ac:dyDescent="0.3">
      <c r="B9" s="68" t="s">
        <v>77</v>
      </c>
    </row>
    <row r="10" spans="2:2" ht="14.4" x14ac:dyDescent="0.3">
      <c r="B10" s="66" t="s">
        <v>78</v>
      </c>
    </row>
    <row r="11" spans="2:2" ht="14.4" x14ac:dyDescent="0.3">
      <c r="B11" s="66" t="s">
        <v>79</v>
      </c>
    </row>
    <row r="12" spans="2:2" ht="28.8" x14ac:dyDescent="0.3">
      <c r="B12" s="66" t="s">
        <v>80</v>
      </c>
    </row>
    <row r="13" spans="2:2" ht="43.2" x14ac:dyDescent="0.3">
      <c r="B13" s="66" t="s">
        <v>81</v>
      </c>
    </row>
    <row r="14" spans="2:2" x14ac:dyDescent="0.3">
      <c r="B14" s="60"/>
    </row>
    <row r="15" spans="2:2" ht="15.6" x14ac:dyDescent="0.3">
      <c r="B15" s="68" t="s">
        <v>82</v>
      </c>
    </row>
    <row r="16" spans="2:2" ht="14.4" x14ac:dyDescent="0.3">
      <c r="B16" s="69" t="s">
        <v>83</v>
      </c>
    </row>
    <row r="17" spans="2:2" ht="14.4" x14ac:dyDescent="0.3">
      <c r="B17" s="70" t="s">
        <v>84</v>
      </c>
    </row>
    <row r="18" spans="2:2" ht="14.4" x14ac:dyDescent="0.3">
      <c r="B18" s="71" t="s">
        <v>85</v>
      </c>
    </row>
    <row r="19" spans="2:2" ht="14.4" x14ac:dyDescent="0.3">
      <c r="B19" s="66" t="s">
        <v>86</v>
      </c>
    </row>
    <row r="20" spans="2:2" x14ac:dyDescent="0.3">
      <c r="B20" s="60"/>
    </row>
    <row r="21" spans="2:2" ht="15.6" x14ac:dyDescent="0.3">
      <c r="B21" s="68" t="s">
        <v>87</v>
      </c>
    </row>
    <row r="22" spans="2:2" ht="43.2" x14ac:dyDescent="0.3">
      <c r="B22" s="66" t="s">
        <v>88</v>
      </c>
    </row>
    <row r="23" spans="2:2" ht="28.8" x14ac:dyDescent="0.3">
      <c r="B23" s="66" t="s">
        <v>89</v>
      </c>
    </row>
    <row r="24" spans="2:2" ht="14.4" x14ac:dyDescent="0.3">
      <c r="B24" s="66" t="s">
        <v>90</v>
      </c>
    </row>
  </sheetData>
  <printOptions horizontalCentered="1"/>
  <pageMargins left="0.4724409448818897" right="0.4724409448818897" top="0.59055118110236215" bottom="0.59055118110236215" header="0.3" footer="0.3"/>
  <pageSetup scale="85" fitToHeight="0" orientation="portrait" horizontalDpi="0" verticalDpi="0" r:id="rId1"/>
  <headerFooter>
    <oddFooter>&amp;CPlaneaciones C&amp;&amp;X · 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814BD-EE5D-40FB-AEC8-5DE6829806B6}">
  <sheetPr>
    <tabColor rgb="FF4AB8C4"/>
    <pageSetUpPr fitToPage="1"/>
  </sheetPr>
  <dimension ref="A1:Z54"/>
  <sheetViews>
    <sheetView zoomScale="90" zoomScaleNormal="9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baseColWidth="10" defaultRowHeight="13.8" x14ac:dyDescent="0.3"/>
  <cols>
    <col min="1" max="1" width="7.77734375" style="1" customWidth="1"/>
    <col min="2" max="2" width="34.77734375" style="1" customWidth="1"/>
    <col min="3" max="4" width="9.77734375" style="1" customWidth="1"/>
    <col min="5" max="5" width="15.77734375" style="1" customWidth="1"/>
    <col min="6" max="15" width="11.77734375" style="1" customWidth="1"/>
    <col min="16" max="16" width="2.77734375" style="1" customWidth="1"/>
    <col min="17" max="17" width="9.77734375" style="1" customWidth="1"/>
    <col min="18" max="18" width="15.77734375" style="1" customWidth="1"/>
    <col min="19" max="19" width="9.77734375" style="1" customWidth="1"/>
    <col min="20" max="20" width="15.77734375" style="1" customWidth="1"/>
    <col min="21" max="21" width="9.77734375" style="1" customWidth="1"/>
    <col min="22" max="22" width="15.77734375" style="1" customWidth="1"/>
    <col min="23" max="23" width="9.77734375" style="1" customWidth="1"/>
    <col min="24" max="24" width="15.77734375" style="1" customWidth="1"/>
    <col min="25" max="25" width="9.77734375" style="1" customWidth="1"/>
    <col min="26" max="26" width="15.77734375" style="1" customWidth="1"/>
    <col min="27" max="16384" width="11.5546875" style="1"/>
  </cols>
  <sheetData>
    <row r="1" spans="1:26" ht="28.05" customHeigh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3">
      <c r="B3" s="7" t="s">
        <v>2</v>
      </c>
      <c r="C3" s="10"/>
      <c r="D3" s="10"/>
      <c r="E3" s="10"/>
      <c r="F3" s="10"/>
      <c r="G3" s="10"/>
      <c r="H3" s="10"/>
      <c r="I3" s="10"/>
      <c r="J3" s="10"/>
      <c r="K3" s="8" t="s">
        <v>4</v>
      </c>
      <c r="L3" s="9"/>
      <c r="M3" s="10"/>
      <c r="N3" s="10"/>
      <c r="O3" s="10"/>
      <c r="P3" s="10"/>
    </row>
    <row r="4" spans="1:26" x14ac:dyDescent="0.3">
      <c r="B4" s="7" t="s">
        <v>3</v>
      </c>
      <c r="C4" s="11"/>
      <c r="D4" s="11"/>
      <c r="E4" s="11"/>
      <c r="F4" s="11"/>
      <c r="G4" s="11"/>
      <c r="H4" s="11"/>
      <c r="I4" s="11"/>
      <c r="J4" s="11"/>
      <c r="K4" s="8" t="s">
        <v>5</v>
      </c>
      <c r="L4" s="9"/>
      <c r="M4" s="11"/>
      <c r="N4" s="11"/>
      <c r="O4" s="11"/>
      <c r="P4" s="11"/>
    </row>
    <row r="6" spans="1:26" x14ac:dyDescent="0.3">
      <c r="A6" s="21" t="s">
        <v>6</v>
      </c>
      <c r="B6" s="21" t="s">
        <v>7</v>
      </c>
      <c r="C6" s="22" t="s">
        <v>8</v>
      </c>
      <c r="D6" s="22"/>
      <c r="E6" s="22"/>
      <c r="F6" s="23" t="s">
        <v>12</v>
      </c>
      <c r="G6" s="23"/>
      <c r="H6" s="23"/>
      <c r="I6" s="23"/>
      <c r="J6" s="23"/>
      <c r="K6" s="23" t="s">
        <v>13</v>
      </c>
      <c r="L6" s="23"/>
      <c r="M6" s="23"/>
      <c r="N6" s="23"/>
      <c r="O6" s="23"/>
      <c r="Q6" s="23" t="s">
        <v>34</v>
      </c>
      <c r="R6" s="23"/>
      <c r="S6" s="23"/>
      <c r="T6" s="23"/>
      <c r="U6" s="23"/>
      <c r="V6" s="23"/>
      <c r="W6" s="23"/>
      <c r="X6" s="23"/>
      <c r="Y6" s="23"/>
      <c r="Z6" s="23"/>
    </row>
    <row r="7" spans="1:26" ht="24" customHeight="1" x14ac:dyDescent="0.3">
      <c r="A7" s="21"/>
      <c r="B7" s="21"/>
      <c r="C7" s="24" t="s">
        <v>9</v>
      </c>
      <c r="D7" s="24" t="s">
        <v>10</v>
      </c>
      <c r="E7" s="24" t="s">
        <v>11</v>
      </c>
      <c r="F7" s="25" t="s">
        <v>14</v>
      </c>
      <c r="G7" s="26" t="s">
        <v>17</v>
      </c>
      <c r="H7" s="26" t="s">
        <v>17</v>
      </c>
      <c r="I7" s="27" t="s">
        <v>22</v>
      </c>
      <c r="J7" s="28" t="s">
        <v>25</v>
      </c>
      <c r="K7" s="27" t="s">
        <v>22</v>
      </c>
      <c r="L7" s="26" t="s">
        <v>17</v>
      </c>
      <c r="M7" s="25" t="s">
        <v>14</v>
      </c>
      <c r="N7" s="27" t="s">
        <v>22</v>
      </c>
      <c r="O7" s="28" t="s">
        <v>25</v>
      </c>
      <c r="Q7" s="31" t="s">
        <v>14</v>
      </c>
      <c r="R7" s="31"/>
      <c r="S7" s="32" t="s">
        <v>36</v>
      </c>
      <c r="T7" s="32"/>
      <c r="U7" s="33" t="s">
        <v>37</v>
      </c>
      <c r="V7" s="33"/>
      <c r="W7" s="34" t="s">
        <v>38</v>
      </c>
      <c r="X7" s="34"/>
      <c r="Y7" s="35" t="s">
        <v>39</v>
      </c>
      <c r="Z7" s="35"/>
    </row>
    <row r="8" spans="1:26" x14ac:dyDescent="0.3">
      <c r="A8" s="21"/>
      <c r="B8" s="21"/>
      <c r="C8" s="24"/>
      <c r="D8" s="24"/>
      <c r="E8" s="24"/>
      <c r="F8" s="29" t="s">
        <v>15</v>
      </c>
      <c r="G8" s="29" t="s">
        <v>18</v>
      </c>
      <c r="H8" s="29" t="s">
        <v>20</v>
      </c>
      <c r="I8" s="29" t="s">
        <v>23</v>
      </c>
      <c r="J8" s="29" t="s">
        <v>26</v>
      </c>
      <c r="K8" s="29" t="s">
        <v>15</v>
      </c>
      <c r="L8" s="29" t="s">
        <v>18</v>
      </c>
      <c r="M8" s="29" t="s">
        <v>23</v>
      </c>
      <c r="N8" s="29" t="s">
        <v>31</v>
      </c>
      <c r="O8" s="29" t="s">
        <v>26</v>
      </c>
      <c r="Q8" s="36" t="s">
        <v>35</v>
      </c>
      <c r="R8" s="36" t="s">
        <v>11</v>
      </c>
      <c r="S8" s="36" t="s">
        <v>35</v>
      </c>
      <c r="T8" s="36" t="s">
        <v>11</v>
      </c>
      <c r="U8" s="36" t="s">
        <v>35</v>
      </c>
      <c r="V8" s="36" t="s">
        <v>11</v>
      </c>
      <c r="W8" s="36" t="s">
        <v>35</v>
      </c>
      <c r="X8" s="36" t="s">
        <v>11</v>
      </c>
      <c r="Y8" s="36" t="s">
        <v>35</v>
      </c>
      <c r="Z8" s="36" t="s">
        <v>11</v>
      </c>
    </row>
    <row r="9" spans="1:26" ht="78" customHeight="1" x14ac:dyDescent="0.3">
      <c r="A9" s="21"/>
      <c r="B9" s="21"/>
      <c r="C9" s="24"/>
      <c r="D9" s="24"/>
      <c r="E9" s="24"/>
      <c r="F9" s="30" t="s">
        <v>16</v>
      </c>
      <c r="G9" s="30" t="s">
        <v>19</v>
      </c>
      <c r="H9" s="30" t="s">
        <v>21</v>
      </c>
      <c r="I9" s="30" t="s">
        <v>24</v>
      </c>
      <c r="J9" s="30" t="s">
        <v>27</v>
      </c>
      <c r="K9" s="30" t="s">
        <v>28</v>
      </c>
      <c r="L9" s="30" t="s">
        <v>29</v>
      </c>
      <c r="M9" s="30" t="s">
        <v>30</v>
      </c>
      <c r="N9" s="30" t="s">
        <v>32</v>
      </c>
      <c r="O9" s="30" t="s">
        <v>33</v>
      </c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14.4" x14ac:dyDescent="0.3">
      <c r="A10" s="16">
        <f t="shared" ref="A10:A54" si="0">ROW()-9</f>
        <v>1</v>
      </c>
      <c r="B10" s="17"/>
      <c r="C10" s="13" t="str">
        <f t="shared" ref="C10:C54" si="1">IF(COUNT(F10:O10)=0,"",SUM(F10:O10))</f>
        <v/>
      </c>
      <c r="D10" s="14" t="str">
        <f t="shared" ref="D10:D54" si="2">IF(C10="","",ROUND(AVERAGE(F10:O10),2))</f>
        <v/>
      </c>
      <c r="E10" s="13" t="str">
        <f>IF(D10="","",IF(D10&gt;=Resultados!$C$6,"Esperado",IF(D10&gt;=Resultados!$C$7,"En desarrollo","Requiere apoyo")))</f>
        <v/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Q10" s="19" t="str">
        <f t="shared" ref="Q10:Q54" si="3">IF(COUNT(F10,M10)=0,"",ROUND(AVERAGE(F10,M10),2))</f>
        <v/>
      </c>
      <c r="R10" s="20" t="str">
        <f>IF(Q10="","",IF(Q10&gt;=Resultados!$C$6,"Esperado",IF(Q10&gt;=Resultados!$C$7,"En desarrollo","Requiere apoyo")))</f>
        <v/>
      </c>
      <c r="S10" s="19" t="str">
        <f t="shared" ref="S10:S54" si="4">IF(COUNT(G10,H10,L10)=0,"",ROUND(AVERAGE(G10,H10,L10),2))</f>
        <v/>
      </c>
      <c r="T10" s="20" t="str">
        <f>IF(S10="","",IF(S10&gt;=Resultados!$C$6,"Esperado",IF(S10&gt;=Resultados!$C$7,"En desarrollo","Requiere apoyo")))</f>
        <v/>
      </c>
      <c r="U10" s="19" t="str">
        <f t="shared" ref="U10:U54" si="5">IF(COUNT(I10,K10,N10)=0,"",ROUND(AVERAGE(I10,K10,N10),2))</f>
        <v/>
      </c>
      <c r="V10" s="20" t="str">
        <f>IF(U10="","",IF(U10&gt;=Resultados!$C$6,"Esperado",IF(U10&gt;=Resultados!$C$7,"En desarrollo","Requiere apoyo")))</f>
        <v/>
      </c>
      <c r="W10" s="19" t="str">
        <f t="shared" ref="W10:W54" si="6">IF(COUNT(J10,O10)=0,"",ROUND(AVERAGE(J10,O10),2))</f>
        <v/>
      </c>
      <c r="X10" s="20" t="str">
        <f>IF(W10="","",IF(W10&gt;=Resultados!$C$6,"Esperado",IF(W10&gt;=Resultados!$C$7,"En desarrollo","Requiere apoyo")))</f>
        <v/>
      </c>
      <c r="Y10" s="19" t="str">
        <f t="shared" ref="Y10:Y54" si="7">IF(COUNT(F10:O10)=0,"",ROUND(AVERAGE(F10:O10),2))</f>
        <v/>
      </c>
      <c r="Z10" s="20" t="str">
        <f>IF(Y10="","",IF(Y10&gt;=Resultados!$C$6,"Esperado",IF(Y10&gt;=Resultados!$C$7,"En desarrollo","Requiere apoyo")))</f>
        <v/>
      </c>
    </row>
    <row r="11" spans="1:26" ht="14.4" x14ac:dyDescent="0.3">
      <c r="A11" s="15">
        <f t="shared" si="0"/>
        <v>2</v>
      </c>
      <c r="B11" s="12"/>
      <c r="C11" s="13" t="str">
        <f t="shared" si="1"/>
        <v/>
      </c>
      <c r="D11" s="14" t="str">
        <f t="shared" si="2"/>
        <v/>
      </c>
      <c r="E11" s="13" t="str">
        <f>IF(D11="","",IF(D11&gt;=Resultados!$C$6,"Esperado",IF(D11&gt;=Resultados!$C$7,"En desarrollo","Requiere apoyo")))</f>
        <v/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Q11" s="19" t="str">
        <f t="shared" si="3"/>
        <v/>
      </c>
      <c r="R11" s="20" t="str">
        <f>IF(Q11="","",IF(Q11&gt;=Resultados!$C$6,"Esperado",IF(Q11&gt;=Resultados!$C$7,"En desarrollo","Requiere apoyo")))</f>
        <v/>
      </c>
      <c r="S11" s="19" t="str">
        <f t="shared" si="4"/>
        <v/>
      </c>
      <c r="T11" s="20" t="str">
        <f>IF(S11="","",IF(S11&gt;=Resultados!$C$6,"Esperado",IF(S11&gt;=Resultados!$C$7,"En desarrollo","Requiere apoyo")))</f>
        <v/>
      </c>
      <c r="U11" s="19" t="str">
        <f t="shared" si="5"/>
        <v/>
      </c>
      <c r="V11" s="20" t="str">
        <f>IF(U11="","",IF(U11&gt;=Resultados!$C$6,"Esperado",IF(U11&gt;=Resultados!$C$7,"En desarrollo","Requiere apoyo")))</f>
        <v/>
      </c>
      <c r="W11" s="19" t="str">
        <f t="shared" si="6"/>
        <v/>
      </c>
      <c r="X11" s="20" t="str">
        <f>IF(W11="","",IF(W11&gt;=Resultados!$C$6,"Esperado",IF(W11&gt;=Resultados!$C$7,"En desarrollo","Requiere apoyo")))</f>
        <v/>
      </c>
      <c r="Y11" s="19" t="str">
        <f t="shared" si="7"/>
        <v/>
      </c>
      <c r="Z11" s="20" t="str">
        <f>IF(Y11="","",IF(Y11&gt;=Resultados!$C$6,"Esperado",IF(Y11&gt;=Resultados!$C$7,"En desarrollo","Requiere apoyo")))</f>
        <v/>
      </c>
    </row>
    <row r="12" spans="1:26" ht="14.4" x14ac:dyDescent="0.3">
      <c r="A12" s="16">
        <f t="shared" si="0"/>
        <v>3</v>
      </c>
      <c r="B12" s="17"/>
      <c r="C12" s="13" t="str">
        <f t="shared" si="1"/>
        <v/>
      </c>
      <c r="D12" s="14" t="str">
        <f t="shared" si="2"/>
        <v/>
      </c>
      <c r="E12" s="13" t="str">
        <f>IF(D12="","",IF(D12&gt;=Resultados!$C$6,"Esperado",IF(D12&gt;=Resultados!$C$7,"En desarrollo","Requiere apoyo")))</f>
        <v/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Q12" s="19" t="str">
        <f t="shared" si="3"/>
        <v/>
      </c>
      <c r="R12" s="20" t="str">
        <f>IF(Q12="","",IF(Q12&gt;=Resultados!$C$6,"Esperado",IF(Q12&gt;=Resultados!$C$7,"En desarrollo","Requiere apoyo")))</f>
        <v/>
      </c>
      <c r="S12" s="19" t="str">
        <f t="shared" si="4"/>
        <v/>
      </c>
      <c r="T12" s="20" t="str">
        <f>IF(S12="","",IF(S12&gt;=Resultados!$C$6,"Esperado",IF(S12&gt;=Resultados!$C$7,"En desarrollo","Requiere apoyo")))</f>
        <v/>
      </c>
      <c r="U12" s="19" t="str">
        <f t="shared" si="5"/>
        <v/>
      </c>
      <c r="V12" s="20" t="str">
        <f>IF(U12="","",IF(U12&gt;=Resultados!$C$6,"Esperado",IF(U12&gt;=Resultados!$C$7,"En desarrollo","Requiere apoyo")))</f>
        <v/>
      </c>
      <c r="W12" s="19" t="str">
        <f t="shared" si="6"/>
        <v/>
      </c>
      <c r="X12" s="20" t="str">
        <f>IF(W12="","",IF(W12&gt;=Resultados!$C$6,"Esperado",IF(W12&gt;=Resultados!$C$7,"En desarrollo","Requiere apoyo")))</f>
        <v/>
      </c>
      <c r="Y12" s="19" t="str">
        <f t="shared" si="7"/>
        <v/>
      </c>
      <c r="Z12" s="20" t="str">
        <f>IF(Y12="","",IF(Y12&gt;=Resultados!$C$6,"Esperado",IF(Y12&gt;=Resultados!$C$7,"En desarrollo","Requiere apoyo")))</f>
        <v/>
      </c>
    </row>
    <row r="13" spans="1:26" ht="14.4" x14ac:dyDescent="0.3">
      <c r="A13" s="15">
        <f t="shared" si="0"/>
        <v>4</v>
      </c>
      <c r="B13" s="12"/>
      <c r="C13" s="13" t="str">
        <f t="shared" si="1"/>
        <v/>
      </c>
      <c r="D13" s="14" t="str">
        <f t="shared" si="2"/>
        <v/>
      </c>
      <c r="E13" s="13" t="str">
        <f>IF(D13="","",IF(D13&gt;=Resultados!$C$6,"Esperado",IF(D13&gt;=Resultados!$C$7,"En desarrollo","Requiere apoyo")))</f>
        <v/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Q13" s="19" t="str">
        <f t="shared" si="3"/>
        <v/>
      </c>
      <c r="R13" s="20" t="str">
        <f>IF(Q13="","",IF(Q13&gt;=Resultados!$C$6,"Esperado",IF(Q13&gt;=Resultados!$C$7,"En desarrollo","Requiere apoyo")))</f>
        <v/>
      </c>
      <c r="S13" s="19" t="str">
        <f t="shared" si="4"/>
        <v/>
      </c>
      <c r="T13" s="20" t="str">
        <f>IF(S13="","",IF(S13&gt;=Resultados!$C$6,"Esperado",IF(S13&gt;=Resultados!$C$7,"En desarrollo","Requiere apoyo")))</f>
        <v/>
      </c>
      <c r="U13" s="19" t="str">
        <f t="shared" si="5"/>
        <v/>
      </c>
      <c r="V13" s="20" t="str">
        <f>IF(U13="","",IF(U13&gt;=Resultados!$C$6,"Esperado",IF(U13&gt;=Resultados!$C$7,"En desarrollo","Requiere apoyo")))</f>
        <v/>
      </c>
      <c r="W13" s="19" t="str">
        <f t="shared" si="6"/>
        <v/>
      </c>
      <c r="X13" s="20" t="str">
        <f>IF(W13="","",IF(W13&gt;=Resultados!$C$6,"Esperado",IF(W13&gt;=Resultados!$C$7,"En desarrollo","Requiere apoyo")))</f>
        <v/>
      </c>
      <c r="Y13" s="19" t="str">
        <f t="shared" si="7"/>
        <v/>
      </c>
      <c r="Z13" s="20" t="str">
        <f>IF(Y13="","",IF(Y13&gt;=Resultados!$C$6,"Esperado",IF(Y13&gt;=Resultados!$C$7,"En desarrollo","Requiere apoyo")))</f>
        <v/>
      </c>
    </row>
    <row r="14" spans="1:26" ht="14.4" x14ac:dyDescent="0.3">
      <c r="A14" s="16">
        <f t="shared" si="0"/>
        <v>5</v>
      </c>
      <c r="B14" s="17"/>
      <c r="C14" s="13" t="str">
        <f t="shared" si="1"/>
        <v/>
      </c>
      <c r="D14" s="14" t="str">
        <f t="shared" si="2"/>
        <v/>
      </c>
      <c r="E14" s="13" t="str">
        <f>IF(D14="","",IF(D14&gt;=Resultados!$C$6,"Esperado",IF(D14&gt;=Resultados!$C$7,"En desarrollo","Requiere apoyo")))</f>
        <v/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Q14" s="19" t="str">
        <f t="shared" si="3"/>
        <v/>
      </c>
      <c r="R14" s="20" t="str">
        <f>IF(Q14="","",IF(Q14&gt;=Resultados!$C$6,"Esperado",IF(Q14&gt;=Resultados!$C$7,"En desarrollo","Requiere apoyo")))</f>
        <v/>
      </c>
      <c r="S14" s="19" t="str">
        <f t="shared" si="4"/>
        <v/>
      </c>
      <c r="T14" s="20" t="str">
        <f>IF(S14="","",IF(S14&gt;=Resultados!$C$6,"Esperado",IF(S14&gt;=Resultados!$C$7,"En desarrollo","Requiere apoyo")))</f>
        <v/>
      </c>
      <c r="U14" s="19" t="str">
        <f t="shared" si="5"/>
        <v/>
      </c>
      <c r="V14" s="20" t="str">
        <f>IF(U14="","",IF(U14&gt;=Resultados!$C$6,"Esperado",IF(U14&gt;=Resultados!$C$7,"En desarrollo","Requiere apoyo")))</f>
        <v/>
      </c>
      <c r="W14" s="19" t="str">
        <f t="shared" si="6"/>
        <v/>
      </c>
      <c r="X14" s="20" t="str">
        <f>IF(W14="","",IF(W14&gt;=Resultados!$C$6,"Esperado",IF(W14&gt;=Resultados!$C$7,"En desarrollo","Requiere apoyo")))</f>
        <v/>
      </c>
      <c r="Y14" s="19" t="str">
        <f t="shared" si="7"/>
        <v/>
      </c>
      <c r="Z14" s="20" t="str">
        <f>IF(Y14="","",IF(Y14&gt;=Resultados!$C$6,"Esperado",IF(Y14&gt;=Resultados!$C$7,"En desarrollo","Requiere apoyo")))</f>
        <v/>
      </c>
    </row>
    <row r="15" spans="1:26" ht="14.4" x14ac:dyDescent="0.3">
      <c r="A15" s="15">
        <f t="shared" si="0"/>
        <v>6</v>
      </c>
      <c r="B15" s="12"/>
      <c r="C15" s="13" t="str">
        <f t="shared" si="1"/>
        <v/>
      </c>
      <c r="D15" s="14" t="str">
        <f t="shared" si="2"/>
        <v/>
      </c>
      <c r="E15" s="13" t="str">
        <f>IF(D15="","",IF(D15&gt;=Resultados!$C$6,"Esperado",IF(D15&gt;=Resultados!$C$7,"En desarrollo","Requiere apoyo")))</f>
        <v/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Q15" s="19" t="str">
        <f t="shared" si="3"/>
        <v/>
      </c>
      <c r="R15" s="20" t="str">
        <f>IF(Q15="","",IF(Q15&gt;=Resultados!$C$6,"Esperado",IF(Q15&gt;=Resultados!$C$7,"En desarrollo","Requiere apoyo")))</f>
        <v/>
      </c>
      <c r="S15" s="19" t="str">
        <f t="shared" si="4"/>
        <v/>
      </c>
      <c r="T15" s="20" t="str">
        <f>IF(S15="","",IF(S15&gt;=Resultados!$C$6,"Esperado",IF(S15&gt;=Resultados!$C$7,"En desarrollo","Requiere apoyo")))</f>
        <v/>
      </c>
      <c r="U15" s="19" t="str">
        <f t="shared" si="5"/>
        <v/>
      </c>
      <c r="V15" s="20" t="str">
        <f>IF(U15="","",IF(U15&gt;=Resultados!$C$6,"Esperado",IF(U15&gt;=Resultados!$C$7,"En desarrollo","Requiere apoyo")))</f>
        <v/>
      </c>
      <c r="W15" s="19" t="str">
        <f t="shared" si="6"/>
        <v/>
      </c>
      <c r="X15" s="20" t="str">
        <f>IF(W15="","",IF(W15&gt;=Resultados!$C$6,"Esperado",IF(W15&gt;=Resultados!$C$7,"En desarrollo","Requiere apoyo")))</f>
        <v/>
      </c>
      <c r="Y15" s="19" t="str">
        <f t="shared" si="7"/>
        <v/>
      </c>
      <c r="Z15" s="20" t="str">
        <f>IF(Y15="","",IF(Y15&gt;=Resultados!$C$6,"Esperado",IF(Y15&gt;=Resultados!$C$7,"En desarrollo","Requiere apoyo")))</f>
        <v/>
      </c>
    </row>
    <row r="16" spans="1:26" ht="14.4" x14ac:dyDescent="0.3">
      <c r="A16" s="16">
        <f t="shared" si="0"/>
        <v>7</v>
      </c>
      <c r="B16" s="17"/>
      <c r="C16" s="13" t="str">
        <f t="shared" si="1"/>
        <v/>
      </c>
      <c r="D16" s="14" t="str">
        <f t="shared" si="2"/>
        <v/>
      </c>
      <c r="E16" s="13" t="str">
        <f>IF(D16="","",IF(D16&gt;=Resultados!$C$6,"Esperado",IF(D16&gt;=Resultados!$C$7,"En desarrollo","Requiere apoyo")))</f>
        <v/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Q16" s="19" t="str">
        <f t="shared" si="3"/>
        <v/>
      </c>
      <c r="R16" s="20" t="str">
        <f>IF(Q16="","",IF(Q16&gt;=Resultados!$C$6,"Esperado",IF(Q16&gt;=Resultados!$C$7,"En desarrollo","Requiere apoyo")))</f>
        <v/>
      </c>
      <c r="S16" s="19" t="str">
        <f t="shared" si="4"/>
        <v/>
      </c>
      <c r="T16" s="20" t="str">
        <f>IF(S16="","",IF(S16&gt;=Resultados!$C$6,"Esperado",IF(S16&gt;=Resultados!$C$7,"En desarrollo","Requiere apoyo")))</f>
        <v/>
      </c>
      <c r="U16" s="19" t="str">
        <f t="shared" si="5"/>
        <v/>
      </c>
      <c r="V16" s="20" t="str">
        <f>IF(U16="","",IF(U16&gt;=Resultados!$C$6,"Esperado",IF(U16&gt;=Resultados!$C$7,"En desarrollo","Requiere apoyo")))</f>
        <v/>
      </c>
      <c r="W16" s="19" t="str">
        <f t="shared" si="6"/>
        <v/>
      </c>
      <c r="X16" s="20" t="str">
        <f>IF(W16="","",IF(W16&gt;=Resultados!$C$6,"Esperado",IF(W16&gt;=Resultados!$C$7,"En desarrollo","Requiere apoyo")))</f>
        <v/>
      </c>
      <c r="Y16" s="19" t="str">
        <f t="shared" si="7"/>
        <v/>
      </c>
      <c r="Z16" s="20" t="str">
        <f>IF(Y16="","",IF(Y16&gt;=Resultados!$C$6,"Esperado",IF(Y16&gt;=Resultados!$C$7,"En desarrollo","Requiere apoyo")))</f>
        <v/>
      </c>
    </row>
    <row r="17" spans="1:26" ht="14.4" x14ac:dyDescent="0.3">
      <c r="A17" s="15">
        <f t="shared" si="0"/>
        <v>8</v>
      </c>
      <c r="B17" s="12"/>
      <c r="C17" s="13" t="str">
        <f t="shared" si="1"/>
        <v/>
      </c>
      <c r="D17" s="14" t="str">
        <f t="shared" si="2"/>
        <v/>
      </c>
      <c r="E17" s="13" t="str">
        <f>IF(D17="","",IF(D17&gt;=Resultados!$C$6,"Esperado",IF(D17&gt;=Resultados!$C$7,"En desarrollo","Requiere apoyo")))</f>
        <v/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Q17" s="19" t="str">
        <f t="shared" si="3"/>
        <v/>
      </c>
      <c r="R17" s="20" t="str">
        <f>IF(Q17="","",IF(Q17&gt;=Resultados!$C$6,"Esperado",IF(Q17&gt;=Resultados!$C$7,"En desarrollo","Requiere apoyo")))</f>
        <v/>
      </c>
      <c r="S17" s="19" t="str">
        <f t="shared" si="4"/>
        <v/>
      </c>
      <c r="T17" s="20" t="str">
        <f>IF(S17="","",IF(S17&gt;=Resultados!$C$6,"Esperado",IF(S17&gt;=Resultados!$C$7,"En desarrollo","Requiere apoyo")))</f>
        <v/>
      </c>
      <c r="U17" s="19" t="str">
        <f t="shared" si="5"/>
        <v/>
      </c>
      <c r="V17" s="20" t="str">
        <f>IF(U17="","",IF(U17&gt;=Resultados!$C$6,"Esperado",IF(U17&gt;=Resultados!$C$7,"En desarrollo","Requiere apoyo")))</f>
        <v/>
      </c>
      <c r="W17" s="19" t="str">
        <f t="shared" si="6"/>
        <v/>
      </c>
      <c r="X17" s="20" t="str">
        <f>IF(W17="","",IF(W17&gt;=Resultados!$C$6,"Esperado",IF(W17&gt;=Resultados!$C$7,"En desarrollo","Requiere apoyo")))</f>
        <v/>
      </c>
      <c r="Y17" s="19" t="str">
        <f t="shared" si="7"/>
        <v/>
      </c>
      <c r="Z17" s="20" t="str">
        <f>IF(Y17="","",IF(Y17&gt;=Resultados!$C$6,"Esperado",IF(Y17&gt;=Resultados!$C$7,"En desarrollo","Requiere apoyo")))</f>
        <v/>
      </c>
    </row>
    <row r="18" spans="1:26" ht="14.4" x14ac:dyDescent="0.3">
      <c r="A18" s="16">
        <f t="shared" si="0"/>
        <v>9</v>
      </c>
      <c r="B18" s="17"/>
      <c r="C18" s="13" t="str">
        <f t="shared" si="1"/>
        <v/>
      </c>
      <c r="D18" s="14" t="str">
        <f t="shared" si="2"/>
        <v/>
      </c>
      <c r="E18" s="13" t="str">
        <f>IF(D18="","",IF(D18&gt;=Resultados!$C$6,"Esperado",IF(D18&gt;=Resultados!$C$7,"En desarrollo","Requiere apoyo")))</f>
        <v/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Q18" s="19" t="str">
        <f t="shared" si="3"/>
        <v/>
      </c>
      <c r="R18" s="20" t="str">
        <f>IF(Q18="","",IF(Q18&gt;=Resultados!$C$6,"Esperado",IF(Q18&gt;=Resultados!$C$7,"En desarrollo","Requiere apoyo")))</f>
        <v/>
      </c>
      <c r="S18" s="19" t="str">
        <f t="shared" si="4"/>
        <v/>
      </c>
      <c r="T18" s="20" t="str">
        <f>IF(S18="","",IF(S18&gt;=Resultados!$C$6,"Esperado",IF(S18&gt;=Resultados!$C$7,"En desarrollo","Requiere apoyo")))</f>
        <v/>
      </c>
      <c r="U18" s="19" t="str">
        <f t="shared" si="5"/>
        <v/>
      </c>
      <c r="V18" s="20" t="str">
        <f>IF(U18="","",IF(U18&gt;=Resultados!$C$6,"Esperado",IF(U18&gt;=Resultados!$C$7,"En desarrollo","Requiere apoyo")))</f>
        <v/>
      </c>
      <c r="W18" s="19" t="str">
        <f t="shared" si="6"/>
        <v/>
      </c>
      <c r="X18" s="20" t="str">
        <f>IF(W18="","",IF(W18&gt;=Resultados!$C$6,"Esperado",IF(W18&gt;=Resultados!$C$7,"En desarrollo","Requiere apoyo")))</f>
        <v/>
      </c>
      <c r="Y18" s="19" t="str">
        <f t="shared" si="7"/>
        <v/>
      </c>
      <c r="Z18" s="20" t="str">
        <f>IF(Y18="","",IF(Y18&gt;=Resultados!$C$6,"Esperado",IF(Y18&gt;=Resultados!$C$7,"En desarrollo","Requiere apoyo")))</f>
        <v/>
      </c>
    </row>
    <row r="19" spans="1:26" ht="14.4" x14ac:dyDescent="0.3">
      <c r="A19" s="15">
        <f t="shared" si="0"/>
        <v>10</v>
      </c>
      <c r="B19" s="12"/>
      <c r="C19" s="13" t="str">
        <f t="shared" si="1"/>
        <v/>
      </c>
      <c r="D19" s="14" t="str">
        <f t="shared" si="2"/>
        <v/>
      </c>
      <c r="E19" s="13" t="str">
        <f>IF(D19="","",IF(D19&gt;=Resultados!$C$6,"Esperado",IF(D19&gt;=Resultados!$C$7,"En desarrollo","Requiere apoyo")))</f>
        <v/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Q19" s="19" t="str">
        <f t="shared" si="3"/>
        <v/>
      </c>
      <c r="R19" s="20" t="str">
        <f>IF(Q19="","",IF(Q19&gt;=Resultados!$C$6,"Esperado",IF(Q19&gt;=Resultados!$C$7,"En desarrollo","Requiere apoyo")))</f>
        <v/>
      </c>
      <c r="S19" s="19" t="str">
        <f t="shared" si="4"/>
        <v/>
      </c>
      <c r="T19" s="20" t="str">
        <f>IF(S19="","",IF(S19&gt;=Resultados!$C$6,"Esperado",IF(S19&gt;=Resultados!$C$7,"En desarrollo","Requiere apoyo")))</f>
        <v/>
      </c>
      <c r="U19" s="19" t="str">
        <f t="shared" si="5"/>
        <v/>
      </c>
      <c r="V19" s="20" t="str">
        <f>IF(U19="","",IF(U19&gt;=Resultados!$C$6,"Esperado",IF(U19&gt;=Resultados!$C$7,"En desarrollo","Requiere apoyo")))</f>
        <v/>
      </c>
      <c r="W19" s="19" t="str">
        <f t="shared" si="6"/>
        <v/>
      </c>
      <c r="X19" s="20" t="str">
        <f>IF(W19="","",IF(W19&gt;=Resultados!$C$6,"Esperado",IF(W19&gt;=Resultados!$C$7,"En desarrollo","Requiere apoyo")))</f>
        <v/>
      </c>
      <c r="Y19" s="19" t="str">
        <f t="shared" si="7"/>
        <v/>
      </c>
      <c r="Z19" s="20" t="str">
        <f>IF(Y19="","",IF(Y19&gt;=Resultados!$C$6,"Esperado",IF(Y19&gt;=Resultados!$C$7,"En desarrollo","Requiere apoyo")))</f>
        <v/>
      </c>
    </row>
    <row r="20" spans="1:26" ht="14.4" x14ac:dyDescent="0.3">
      <c r="A20" s="16">
        <f t="shared" si="0"/>
        <v>11</v>
      </c>
      <c r="B20" s="17"/>
      <c r="C20" s="13" t="str">
        <f t="shared" si="1"/>
        <v/>
      </c>
      <c r="D20" s="14" t="str">
        <f t="shared" si="2"/>
        <v/>
      </c>
      <c r="E20" s="13" t="str">
        <f>IF(D20="","",IF(D20&gt;=Resultados!$C$6,"Esperado",IF(D20&gt;=Resultados!$C$7,"En desarrollo","Requiere apoyo")))</f>
        <v/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Q20" s="19" t="str">
        <f t="shared" si="3"/>
        <v/>
      </c>
      <c r="R20" s="20" t="str">
        <f>IF(Q20="","",IF(Q20&gt;=Resultados!$C$6,"Esperado",IF(Q20&gt;=Resultados!$C$7,"En desarrollo","Requiere apoyo")))</f>
        <v/>
      </c>
      <c r="S20" s="19" t="str">
        <f t="shared" si="4"/>
        <v/>
      </c>
      <c r="T20" s="20" t="str">
        <f>IF(S20="","",IF(S20&gt;=Resultados!$C$6,"Esperado",IF(S20&gt;=Resultados!$C$7,"En desarrollo","Requiere apoyo")))</f>
        <v/>
      </c>
      <c r="U20" s="19" t="str">
        <f t="shared" si="5"/>
        <v/>
      </c>
      <c r="V20" s="20" t="str">
        <f>IF(U20="","",IF(U20&gt;=Resultados!$C$6,"Esperado",IF(U20&gt;=Resultados!$C$7,"En desarrollo","Requiere apoyo")))</f>
        <v/>
      </c>
      <c r="W20" s="19" t="str">
        <f t="shared" si="6"/>
        <v/>
      </c>
      <c r="X20" s="20" t="str">
        <f>IF(W20="","",IF(W20&gt;=Resultados!$C$6,"Esperado",IF(W20&gt;=Resultados!$C$7,"En desarrollo","Requiere apoyo")))</f>
        <v/>
      </c>
      <c r="Y20" s="19" t="str">
        <f t="shared" si="7"/>
        <v/>
      </c>
      <c r="Z20" s="20" t="str">
        <f>IF(Y20="","",IF(Y20&gt;=Resultados!$C$6,"Esperado",IF(Y20&gt;=Resultados!$C$7,"En desarrollo","Requiere apoyo")))</f>
        <v/>
      </c>
    </row>
    <row r="21" spans="1:26" ht="14.4" x14ac:dyDescent="0.3">
      <c r="A21" s="15">
        <f t="shared" si="0"/>
        <v>12</v>
      </c>
      <c r="B21" s="12"/>
      <c r="C21" s="13" t="str">
        <f t="shared" si="1"/>
        <v/>
      </c>
      <c r="D21" s="14" t="str">
        <f t="shared" si="2"/>
        <v/>
      </c>
      <c r="E21" s="13" t="str">
        <f>IF(D21="","",IF(D21&gt;=Resultados!$C$6,"Esperado",IF(D21&gt;=Resultados!$C$7,"En desarrollo","Requiere apoyo")))</f>
        <v/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Q21" s="19" t="str">
        <f t="shared" si="3"/>
        <v/>
      </c>
      <c r="R21" s="20" t="str">
        <f>IF(Q21="","",IF(Q21&gt;=Resultados!$C$6,"Esperado",IF(Q21&gt;=Resultados!$C$7,"En desarrollo","Requiere apoyo")))</f>
        <v/>
      </c>
      <c r="S21" s="19" t="str">
        <f t="shared" si="4"/>
        <v/>
      </c>
      <c r="T21" s="20" t="str">
        <f>IF(S21="","",IF(S21&gt;=Resultados!$C$6,"Esperado",IF(S21&gt;=Resultados!$C$7,"En desarrollo","Requiere apoyo")))</f>
        <v/>
      </c>
      <c r="U21" s="19" t="str">
        <f t="shared" si="5"/>
        <v/>
      </c>
      <c r="V21" s="20" t="str">
        <f>IF(U21="","",IF(U21&gt;=Resultados!$C$6,"Esperado",IF(U21&gt;=Resultados!$C$7,"En desarrollo","Requiere apoyo")))</f>
        <v/>
      </c>
      <c r="W21" s="19" t="str">
        <f t="shared" si="6"/>
        <v/>
      </c>
      <c r="X21" s="20" t="str">
        <f>IF(W21="","",IF(W21&gt;=Resultados!$C$6,"Esperado",IF(W21&gt;=Resultados!$C$7,"En desarrollo","Requiere apoyo")))</f>
        <v/>
      </c>
      <c r="Y21" s="19" t="str">
        <f t="shared" si="7"/>
        <v/>
      </c>
      <c r="Z21" s="20" t="str">
        <f>IF(Y21="","",IF(Y21&gt;=Resultados!$C$6,"Esperado",IF(Y21&gt;=Resultados!$C$7,"En desarrollo","Requiere apoyo")))</f>
        <v/>
      </c>
    </row>
    <row r="22" spans="1:26" ht="14.4" x14ac:dyDescent="0.3">
      <c r="A22" s="16">
        <f t="shared" si="0"/>
        <v>13</v>
      </c>
      <c r="B22" s="17"/>
      <c r="C22" s="13" t="str">
        <f t="shared" si="1"/>
        <v/>
      </c>
      <c r="D22" s="14" t="str">
        <f t="shared" si="2"/>
        <v/>
      </c>
      <c r="E22" s="13" t="str">
        <f>IF(D22="","",IF(D22&gt;=Resultados!$C$6,"Esperado",IF(D22&gt;=Resultados!$C$7,"En desarrollo","Requiere apoyo")))</f>
        <v/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Q22" s="19" t="str">
        <f t="shared" si="3"/>
        <v/>
      </c>
      <c r="R22" s="20" t="str">
        <f>IF(Q22="","",IF(Q22&gt;=Resultados!$C$6,"Esperado",IF(Q22&gt;=Resultados!$C$7,"En desarrollo","Requiere apoyo")))</f>
        <v/>
      </c>
      <c r="S22" s="19" t="str">
        <f t="shared" si="4"/>
        <v/>
      </c>
      <c r="T22" s="20" t="str">
        <f>IF(S22="","",IF(S22&gt;=Resultados!$C$6,"Esperado",IF(S22&gt;=Resultados!$C$7,"En desarrollo","Requiere apoyo")))</f>
        <v/>
      </c>
      <c r="U22" s="19" t="str">
        <f t="shared" si="5"/>
        <v/>
      </c>
      <c r="V22" s="20" t="str">
        <f>IF(U22="","",IF(U22&gt;=Resultados!$C$6,"Esperado",IF(U22&gt;=Resultados!$C$7,"En desarrollo","Requiere apoyo")))</f>
        <v/>
      </c>
      <c r="W22" s="19" t="str">
        <f t="shared" si="6"/>
        <v/>
      </c>
      <c r="X22" s="20" t="str">
        <f>IF(W22="","",IF(W22&gt;=Resultados!$C$6,"Esperado",IF(W22&gt;=Resultados!$C$7,"En desarrollo","Requiere apoyo")))</f>
        <v/>
      </c>
      <c r="Y22" s="19" t="str">
        <f t="shared" si="7"/>
        <v/>
      </c>
      <c r="Z22" s="20" t="str">
        <f>IF(Y22="","",IF(Y22&gt;=Resultados!$C$6,"Esperado",IF(Y22&gt;=Resultados!$C$7,"En desarrollo","Requiere apoyo")))</f>
        <v/>
      </c>
    </row>
    <row r="23" spans="1:26" ht="14.4" x14ac:dyDescent="0.3">
      <c r="A23" s="15">
        <f t="shared" si="0"/>
        <v>14</v>
      </c>
      <c r="B23" s="12"/>
      <c r="C23" s="13" t="str">
        <f t="shared" si="1"/>
        <v/>
      </c>
      <c r="D23" s="14" t="str">
        <f t="shared" si="2"/>
        <v/>
      </c>
      <c r="E23" s="13" t="str">
        <f>IF(D23="","",IF(D23&gt;=Resultados!$C$6,"Esperado",IF(D23&gt;=Resultados!$C$7,"En desarrollo","Requiere apoyo")))</f>
        <v/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Q23" s="19" t="str">
        <f t="shared" si="3"/>
        <v/>
      </c>
      <c r="R23" s="20" t="str">
        <f>IF(Q23="","",IF(Q23&gt;=Resultados!$C$6,"Esperado",IF(Q23&gt;=Resultados!$C$7,"En desarrollo","Requiere apoyo")))</f>
        <v/>
      </c>
      <c r="S23" s="19" t="str">
        <f t="shared" si="4"/>
        <v/>
      </c>
      <c r="T23" s="20" t="str">
        <f>IF(S23="","",IF(S23&gt;=Resultados!$C$6,"Esperado",IF(S23&gt;=Resultados!$C$7,"En desarrollo","Requiere apoyo")))</f>
        <v/>
      </c>
      <c r="U23" s="19" t="str">
        <f t="shared" si="5"/>
        <v/>
      </c>
      <c r="V23" s="20" t="str">
        <f>IF(U23="","",IF(U23&gt;=Resultados!$C$6,"Esperado",IF(U23&gt;=Resultados!$C$7,"En desarrollo","Requiere apoyo")))</f>
        <v/>
      </c>
      <c r="W23" s="19" t="str">
        <f t="shared" si="6"/>
        <v/>
      </c>
      <c r="X23" s="20" t="str">
        <f>IF(W23="","",IF(W23&gt;=Resultados!$C$6,"Esperado",IF(W23&gt;=Resultados!$C$7,"En desarrollo","Requiere apoyo")))</f>
        <v/>
      </c>
      <c r="Y23" s="19" t="str">
        <f t="shared" si="7"/>
        <v/>
      </c>
      <c r="Z23" s="20" t="str">
        <f>IF(Y23="","",IF(Y23&gt;=Resultados!$C$6,"Esperado",IF(Y23&gt;=Resultados!$C$7,"En desarrollo","Requiere apoyo")))</f>
        <v/>
      </c>
    </row>
    <row r="24" spans="1:26" ht="14.4" x14ac:dyDescent="0.3">
      <c r="A24" s="16">
        <f t="shared" si="0"/>
        <v>15</v>
      </c>
      <c r="B24" s="17"/>
      <c r="C24" s="13" t="str">
        <f t="shared" si="1"/>
        <v/>
      </c>
      <c r="D24" s="14" t="str">
        <f t="shared" si="2"/>
        <v/>
      </c>
      <c r="E24" s="13" t="str">
        <f>IF(D24="","",IF(D24&gt;=Resultados!$C$6,"Esperado",IF(D24&gt;=Resultados!$C$7,"En desarrollo","Requiere apoyo")))</f>
        <v/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Q24" s="19" t="str">
        <f t="shared" si="3"/>
        <v/>
      </c>
      <c r="R24" s="20" t="str">
        <f>IF(Q24="","",IF(Q24&gt;=Resultados!$C$6,"Esperado",IF(Q24&gt;=Resultados!$C$7,"En desarrollo","Requiere apoyo")))</f>
        <v/>
      </c>
      <c r="S24" s="19" t="str">
        <f t="shared" si="4"/>
        <v/>
      </c>
      <c r="T24" s="20" t="str">
        <f>IF(S24="","",IF(S24&gt;=Resultados!$C$6,"Esperado",IF(S24&gt;=Resultados!$C$7,"En desarrollo","Requiere apoyo")))</f>
        <v/>
      </c>
      <c r="U24" s="19" t="str">
        <f t="shared" si="5"/>
        <v/>
      </c>
      <c r="V24" s="20" t="str">
        <f>IF(U24="","",IF(U24&gt;=Resultados!$C$6,"Esperado",IF(U24&gt;=Resultados!$C$7,"En desarrollo","Requiere apoyo")))</f>
        <v/>
      </c>
      <c r="W24" s="19" t="str">
        <f t="shared" si="6"/>
        <v/>
      </c>
      <c r="X24" s="20" t="str">
        <f>IF(W24="","",IF(W24&gt;=Resultados!$C$6,"Esperado",IF(W24&gt;=Resultados!$C$7,"En desarrollo","Requiere apoyo")))</f>
        <v/>
      </c>
      <c r="Y24" s="19" t="str">
        <f t="shared" si="7"/>
        <v/>
      </c>
      <c r="Z24" s="20" t="str">
        <f>IF(Y24="","",IF(Y24&gt;=Resultados!$C$6,"Esperado",IF(Y24&gt;=Resultados!$C$7,"En desarrollo","Requiere apoyo")))</f>
        <v/>
      </c>
    </row>
    <row r="25" spans="1:26" ht="14.4" x14ac:dyDescent="0.3">
      <c r="A25" s="15">
        <f t="shared" si="0"/>
        <v>16</v>
      </c>
      <c r="B25" s="12"/>
      <c r="C25" s="13" t="str">
        <f t="shared" si="1"/>
        <v/>
      </c>
      <c r="D25" s="14" t="str">
        <f t="shared" si="2"/>
        <v/>
      </c>
      <c r="E25" s="13" t="str">
        <f>IF(D25="","",IF(D25&gt;=Resultados!$C$6,"Esperado",IF(D25&gt;=Resultados!$C$7,"En desarrollo","Requiere apoyo")))</f>
        <v/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Q25" s="19" t="str">
        <f t="shared" si="3"/>
        <v/>
      </c>
      <c r="R25" s="20" t="str">
        <f>IF(Q25="","",IF(Q25&gt;=Resultados!$C$6,"Esperado",IF(Q25&gt;=Resultados!$C$7,"En desarrollo","Requiere apoyo")))</f>
        <v/>
      </c>
      <c r="S25" s="19" t="str">
        <f t="shared" si="4"/>
        <v/>
      </c>
      <c r="T25" s="20" t="str">
        <f>IF(S25="","",IF(S25&gt;=Resultados!$C$6,"Esperado",IF(S25&gt;=Resultados!$C$7,"En desarrollo","Requiere apoyo")))</f>
        <v/>
      </c>
      <c r="U25" s="19" t="str">
        <f t="shared" si="5"/>
        <v/>
      </c>
      <c r="V25" s="20" t="str">
        <f>IF(U25="","",IF(U25&gt;=Resultados!$C$6,"Esperado",IF(U25&gt;=Resultados!$C$7,"En desarrollo","Requiere apoyo")))</f>
        <v/>
      </c>
      <c r="W25" s="19" t="str">
        <f t="shared" si="6"/>
        <v/>
      </c>
      <c r="X25" s="20" t="str">
        <f>IF(W25="","",IF(W25&gt;=Resultados!$C$6,"Esperado",IF(W25&gt;=Resultados!$C$7,"En desarrollo","Requiere apoyo")))</f>
        <v/>
      </c>
      <c r="Y25" s="19" t="str">
        <f t="shared" si="7"/>
        <v/>
      </c>
      <c r="Z25" s="20" t="str">
        <f>IF(Y25="","",IF(Y25&gt;=Resultados!$C$6,"Esperado",IF(Y25&gt;=Resultados!$C$7,"En desarrollo","Requiere apoyo")))</f>
        <v/>
      </c>
    </row>
    <row r="26" spans="1:26" ht="14.4" x14ac:dyDescent="0.3">
      <c r="A26" s="16">
        <f t="shared" si="0"/>
        <v>17</v>
      </c>
      <c r="B26" s="17"/>
      <c r="C26" s="13" t="str">
        <f t="shared" si="1"/>
        <v/>
      </c>
      <c r="D26" s="14" t="str">
        <f t="shared" si="2"/>
        <v/>
      </c>
      <c r="E26" s="13" t="str">
        <f>IF(D26="","",IF(D26&gt;=Resultados!$C$6,"Esperado",IF(D26&gt;=Resultados!$C$7,"En desarrollo","Requiere apoyo")))</f>
        <v/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Q26" s="19" t="str">
        <f t="shared" si="3"/>
        <v/>
      </c>
      <c r="R26" s="20" t="str">
        <f>IF(Q26="","",IF(Q26&gt;=Resultados!$C$6,"Esperado",IF(Q26&gt;=Resultados!$C$7,"En desarrollo","Requiere apoyo")))</f>
        <v/>
      </c>
      <c r="S26" s="19" t="str">
        <f t="shared" si="4"/>
        <v/>
      </c>
      <c r="T26" s="20" t="str">
        <f>IF(S26="","",IF(S26&gt;=Resultados!$C$6,"Esperado",IF(S26&gt;=Resultados!$C$7,"En desarrollo","Requiere apoyo")))</f>
        <v/>
      </c>
      <c r="U26" s="19" t="str">
        <f t="shared" si="5"/>
        <v/>
      </c>
      <c r="V26" s="20" t="str">
        <f>IF(U26="","",IF(U26&gt;=Resultados!$C$6,"Esperado",IF(U26&gt;=Resultados!$C$7,"En desarrollo","Requiere apoyo")))</f>
        <v/>
      </c>
      <c r="W26" s="19" t="str">
        <f t="shared" si="6"/>
        <v/>
      </c>
      <c r="X26" s="20" t="str">
        <f>IF(W26="","",IF(W26&gt;=Resultados!$C$6,"Esperado",IF(W26&gt;=Resultados!$C$7,"En desarrollo","Requiere apoyo")))</f>
        <v/>
      </c>
      <c r="Y26" s="19" t="str">
        <f t="shared" si="7"/>
        <v/>
      </c>
      <c r="Z26" s="20" t="str">
        <f>IF(Y26="","",IF(Y26&gt;=Resultados!$C$6,"Esperado",IF(Y26&gt;=Resultados!$C$7,"En desarrollo","Requiere apoyo")))</f>
        <v/>
      </c>
    </row>
    <row r="27" spans="1:26" ht="14.4" x14ac:dyDescent="0.3">
      <c r="A27" s="15">
        <f t="shared" si="0"/>
        <v>18</v>
      </c>
      <c r="B27" s="12"/>
      <c r="C27" s="13" t="str">
        <f t="shared" si="1"/>
        <v/>
      </c>
      <c r="D27" s="14" t="str">
        <f t="shared" si="2"/>
        <v/>
      </c>
      <c r="E27" s="13" t="str">
        <f>IF(D27="","",IF(D27&gt;=Resultados!$C$6,"Esperado",IF(D27&gt;=Resultados!$C$7,"En desarrollo","Requiere apoyo")))</f>
        <v/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Q27" s="19" t="str">
        <f t="shared" si="3"/>
        <v/>
      </c>
      <c r="R27" s="20" t="str">
        <f>IF(Q27="","",IF(Q27&gt;=Resultados!$C$6,"Esperado",IF(Q27&gt;=Resultados!$C$7,"En desarrollo","Requiere apoyo")))</f>
        <v/>
      </c>
      <c r="S27" s="19" t="str">
        <f t="shared" si="4"/>
        <v/>
      </c>
      <c r="T27" s="20" t="str">
        <f>IF(S27="","",IF(S27&gt;=Resultados!$C$6,"Esperado",IF(S27&gt;=Resultados!$C$7,"En desarrollo","Requiere apoyo")))</f>
        <v/>
      </c>
      <c r="U27" s="19" t="str">
        <f t="shared" si="5"/>
        <v/>
      </c>
      <c r="V27" s="20" t="str">
        <f>IF(U27="","",IF(U27&gt;=Resultados!$C$6,"Esperado",IF(U27&gt;=Resultados!$C$7,"En desarrollo","Requiere apoyo")))</f>
        <v/>
      </c>
      <c r="W27" s="19" t="str">
        <f t="shared" si="6"/>
        <v/>
      </c>
      <c r="X27" s="20" t="str">
        <f>IF(W27="","",IF(W27&gt;=Resultados!$C$6,"Esperado",IF(W27&gt;=Resultados!$C$7,"En desarrollo","Requiere apoyo")))</f>
        <v/>
      </c>
      <c r="Y27" s="19" t="str">
        <f t="shared" si="7"/>
        <v/>
      </c>
      <c r="Z27" s="20" t="str">
        <f>IF(Y27="","",IF(Y27&gt;=Resultados!$C$6,"Esperado",IF(Y27&gt;=Resultados!$C$7,"En desarrollo","Requiere apoyo")))</f>
        <v/>
      </c>
    </row>
    <row r="28" spans="1:26" ht="14.4" x14ac:dyDescent="0.3">
      <c r="A28" s="16">
        <f t="shared" si="0"/>
        <v>19</v>
      </c>
      <c r="B28" s="17"/>
      <c r="C28" s="13" t="str">
        <f t="shared" si="1"/>
        <v/>
      </c>
      <c r="D28" s="14" t="str">
        <f t="shared" si="2"/>
        <v/>
      </c>
      <c r="E28" s="13" t="str">
        <f>IF(D28="","",IF(D28&gt;=Resultados!$C$6,"Esperado",IF(D28&gt;=Resultados!$C$7,"En desarrollo","Requiere apoyo")))</f>
        <v/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Q28" s="19" t="str">
        <f t="shared" si="3"/>
        <v/>
      </c>
      <c r="R28" s="20" t="str">
        <f>IF(Q28="","",IF(Q28&gt;=Resultados!$C$6,"Esperado",IF(Q28&gt;=Resultados!$C$7,"En desarrollo","Requiere apoyo")))</f>
        <v/>
      </c>
      <c r="S28" s="19" t="str">
        <f t="shared" si="4"/>
        <v/>
      </c>
      <c r="T28" s="20" t="str">
        <f>IF(S28="","",IF(S28&gt;=Resultados!$C$6,"Esperado",IF(S28&gt;=Resultados!$C$7,"En desarrollo","Requiere apoyo")))</f>
        <v/>
      </c>
      <c r="U28" s="19" t="str">
        <f t="shared" si="5"/>
        <v/>
      </c>
      <c r="V28" s="20" t="str">
        <f>IF(U28="","",IF(U28&gt;=Resultados!$C$6,"Esperado",IF(U28&gt;=Resultados!$C$7,"En desarrollo","Requiere apoyo")))</f>
        <v/>
      </c>
      <c r="W28" s="19" t="str">
        <f t="shared" si="6"/>
        <v/>
      </c>
      <c r="X28" s="20" t="str">
        <f>IF(W28="","",IF(W28&gt;=Resultados!$C$6,"Esperado",IF(W28&gt;=Resultados!$C$7,"En desarrollo","Requiere apoyo")))</f>
        <v/>
      </c>
      <c r="Y28" s="19" t="str">
        <f t="shared" si="7"/>
        <v/>
      </c>
      <c r="Z28" s="20" t="str">
        <f>IF(Y28="","",IF(Y28&gt;=Resultados!$C$6,"Esperado",IF(Y28&gt;=Resultados!$C$7,"En desarrollo","Requiere apoyo")))</f>
        <v/>
      </c>
    </row>
    <row r="29" spans="1:26" ht="14.4" x14ac:dyDescent="0.3">
      <c r="A29" s="15">
        <f t="shared" si="0"/>
        <v>20</v>
      </c>
      <c r="B29" s="12"/>
      <c r="C29" s="13" t="str">
        <f t="shared" si="1"/>
        <v/>
      </c>
      <c r="D29" s="14" t="str">
        <f t="shared" si="2"/>
        <v/>
      </c>
      <c r="E29" s="13" t="str">
        <f>IF(D29="","",IF(D29&gt;=Resultados!$C$6,"Esperado",IF(D29&gt;=Resultados!$C$7,"En desarrollo","Requiere apoyo")))</f>
        <v/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Q29" s="19" t="str">
        <f t="shared" si="3"/>
        <v/>
      </c>
      <c r="R29" s="20" t="str">
        <f>IF(Q29="","",IF(Q29&gt;=Resultados!$C$6,"Esperado",IF(Q29&gt;=Resultados!$C$7,"En desarrollo","Requiere apoyo")))</f>
        <v/>
      </c>
      <c r="S29" s="19" t="str">
        <f t="shared" si="4"/>
        <v/>
      </c>
      <c r="T29" s="20" t="str">
        <f>IF(S29="","",IF(S29&gt;=Resultados!$C$6,"Esperado",IF(S29&gt;=Resultados!$C$7,"En desarrollo","Requiere apoyo")))</f>
        <v/>
      </c>
      <c r="U29" s="19" t="str">
        <f t="shared" si="5"/>
        <v/>
      </c>
      <c r="V29" s="20" t="str">
        <f>IF(U29="","",IF(U29&gt;=Resultados!$C$6,"Esperado",IF(U29&gt;=Resultados!$C$7,"En desarrollo","Requiere apoyo")))</f>
        <v/>
      </c>
      <c r="W29" s="19" t="str">
        <f t="shared" si="6"/>
        <v/>
      </c>
      <c r="X29" s="20" t="str">
        <f>IF(W29="","",IF(W29&gt;=Resultados!$C$6,"Esperado",IF(W29&gt;=Resultados!$C$7,"En desarrollo","Requiere apoyo")))</f>
        <v/>
      </c>
      <c r="Y29" s="19" t="str">
        <f t="shared" si="7"/>
        <v/>
      </c>
      <c r="Z29" s="20" t="str">
        <f>IF(Y29="","",IF(Y29&gt;=Resultados!$C$6,"Esperado",IF(Y29&gt;=Resultados!$C$7,"En desarrollo","Requiere apoyo")))</f>
        <v/>
      </c>
    </row>
    <row r="30" spans="1:26" ht="14.4" x14ac:dyDescent="0.3">
      <c r="A30" s="16">
        <f t="shared" si="0"/>
        <v>21</v>
      </c>
      <c r="B30" s="17"/>
      <c r="C30" s="13" t="str">
        <f t="shared" si="1"/>
        <v/>
      </c>
      <c r="D30" s="14" t="str">
        <f t="shared" si="2"/>
        <v/>
      </c>
      <c r="E30" s="13" t="str">
        <f>IF(D30="","",IF(D30&gt;=Resultados!$C$6,"Esperado",IF(D30&gt;=Resultados!$C$7,"En desarrollo","Requiere apoyo")))</f>
        <v/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Q30" s="19" t="str">
        <f t="shared" si="3"/>
        <v/>
      </c>
      <c r="R30" s="20" t="str">
        <f>IF(Q30="","",IF(Q30&gt;=Resultados!$C$6,"Esperado",IF(Q30&gt;=Resultados!$C$7,"En desarrollo","Requiere apoyo")))</f>
        <v/>
      </c>
      <c r="S30" s="19" t="str">
        <f t="shared" si="4"/>
        <v/>
      </c>
      <c r="T30" s="20" t="str">
        <f>IF(S30="","",IF(S30&gt;=Resultados!$C$6,"Esperado",IF(S30&gt;=Resultados!$C$7,"En desarrollo","Requiere apoyo")))</f>
        <v/>
      </c>
      <c r="U30" s="19" t="str">
        <f t="shared" si="5"/>
        <v/>
      </c>
      <c r="V30" s="20" t="str">
        <f>IF(U30="","",IF(U30&gt;=Resultados!$C$6,"Esperado",IF(U30&gt;=Resultados!$C$7,"En desarrollo","Requiere apoyo")))</f>
        <v/>
      </c>
      <c r="W30" s="19" t="str">
        <f t="shared" si="6"/>
        <v/>
      </c>
      <c r="X30" s="20" t="str">
        <f>IF(W30="","",IF(W30&gt;=Resultados!$C$6,"Esperado",IF(W30&gt;=Resultados!$C$7,"En desarrollo","Requiere apoyo")))</f>
        <v/>
      </c>
      <c r="Y30" s="19" t="str">
        <f t="shared" si="7"/>
        <v/>
      </c>
      <c r="Z30" s="20" t="str">
        <f>IF(Y30="","",IF(Y30&gt;=Resultados!$C$6,"Esperado",IF(Y30&gt;=Resultados!$C$7,"En desarrollo","Requiere apoyo")))</f>
        <v/>
      </c>
    </row>
    <row r="31" spans="1:26" ht="14.4" x14ac:dyDescent="0.3">
      <c r="A31" s="15">
        <f t="shared" si="0"/>
        <v>22</v>
      </c>
      <c r="B31" s="12"/>
      <c r="C31" s="13" t="str">
        <f t="shared" si="1"/>
        <v/>
      </c>
      <c r="D31" s="14" t="str">
        <f t="shared" si="2"/>
        <v/>
      </c>
      <c r="E31" s="13" t="str">
        <f>IF(D31="","",IF(D31&gt;=Resultados!$C$6,"Esperado",IF(D31&gt;=Resultados!$C$7,"En desarrollo","Requiere apoyo")))</f>
        <v/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Q31" s="19" t="str">
        <f t="shared" si="3"/>
        <v/>
      </c>
      <c r="R31" s="20" t="str">
        <f>IF(Q31="","",IF(Q31&gt;=Resultados!$C$6,"Esperado",IF(Q31&gt;=Resultados!$C$7,"En desarrollo","Requiere apoyo")))</f>
        <v/>
      </c>
      <c r="S31" s="19" t="str">
        <f t="shared" si="4"/>
        <v/>
      </c>
      <c r="T31" s="20" t="str">
        <f>IF(S31="","",IF(S31&gt;=Resultados!$C$6,"Esperado",IF(S31&gt;=Resultados!$C$7,"En desarrollo","Requiere apoyo")))</f>
        <v/>
      </c>
      <c r="U31" s="19" t="str">
        <f t="shared" si="5"/>
        <v/>
      </c>
      <c r="V31" s="20" t="str">
        <f>IF(U31="","",IF(U31&gt;=Resultados!$C$6,"Esperado",IF(U31&gt;=Resultados!$C$7,"En desarrollo","Requiere apoyo")))</f>
        <v/>
      </c>
      <c r="W31" s="19" t="str">
        <f t="shared" si="6"/>
        <v/>
      </c>
      <c r="X31" s="20" t="str">
        <f>IF(W31="","",IF(W31&gt;=Resultados!$C$6,"Esperado",IF(W31&gt;=Resultados!$C$7,"En desarrollo","Requiere apoyo")))</f>
        <v/>
      </c>
      <c r="Y31" s="19" t="str">
        <f t="shared" si="7"/>
        <v/>
      </c>
      <c r="Z31" s="20" t="str">
        <f>IF(Y31="","",IF(Y31&gt;=Resultados!$C$6,"Esperado",IF(Y31&gt;=Resultados!$C$7,"En desarrollo","Requiere apoyo")))</f>
        <v/>
      </c>
    </row>
    <row r="32" spans="1:26" ht="14.4" x14ac:dyDescent="0.3">
      <c r="A32" s="16">
        <f t="shared" si="0"/>
        <v>23</v>
      </c>
      <c r="B32" s="17"/>
      <c r="C32" s="13" t="str">
        <f t="shared" si="1"/>
        <v/>
      </c>
      <c r="D32" s="14" t="str">
        <f t="shared" si="2"/>
        <v/>
      </c>
      <c r="E32" s="13" t="str">
        <f>IF(D32="","",IF(D32&gt;=Resultados!$C$6,"Esperado",IF(D32&gt;=Resultados!$C$7,"En desarrollo","Requiere apoyo")))</f>
        <v/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Q32" s="19" t="str">
        <f t="shared" si="3"/>
        <v/>
      </c>
      <c r="R32" s="20" t="str">
        <f>IF(Q32="","",IF(Q32&gt;=Resultados!$C$6,"Esperado",IF(Q32&gt;=Resultados!$C$7,"En desarrollo","Requiere apoyo")))</f>
        <v/>
      </c>
      <c r="S32" s="19" t="str">
        <f t="shared" si="4"/>
        <v/>
      </c>
      <c r="T32" s="20" t="str">
        <f>IF(S32="","",IF(S32&gt;=Resultados!$C$6,"Esperado",IF(S32&gt;=Resultados!$C$7,"En desarrollo","Requiere apoyo")))</f>
        <v/>
      </c>
      <c r="U32" s="19" t="str">
        <f t="shared" si="5"/>
        <v/>
      </c>
      <c r="V32" s="20" t="str">
        <f>IF(U32="","",IF(U32&gt;=Resultados!$C$6,"Esperado",IF(U32&gt;=Resultados!$C$7,"En desarrollo","Requiere apoyo")))</f>
        <v/>
      </c>
      <c r="W32" s="19" t="str">
        <f t="shared" si="6"/>
        <v/>
      </c>
      <c r="X32" s="20" t="str">
        <f>IF(W32="","",IF(W32&gt;=Resultados!$C$6,"Esperado",IF(W32&gt;=Resultados!$C$7,"En desarrollo","Requiere apoyo")))</f>
        <v/>
      </c>
      <c r="Y32" s="19" t="str">
        <f t="shared" si="7"/>
        <v/>
      </c>
      <c r="Z32" s="20" t="str">
        <f>IF(Y32="","",IF(Y32&gt;=Resultados!$C$6,"Esperado",IF(Y32&gt;=Resultados!$C$7,"En desarrollo","Requiere apoyo")))</f>
        <v/>
      </c>
    </row>
    <row r="33" spans="1:26" ht="14.4" x14ac:dyDescent="0.3">
      <c r="A33" s="15">
        <f t="shared" si="0"/>
        <v>24</v>
      </c>
      <c r="B33" s="12"/>
      <c r="C33" s="13" t="str">
        <f t="shared" si="1"/>
        <v/>
      </c>
      <c r="D33" s="14" t="str">
        <f t="shared" si="2"/>
        <v/>
      </c>
      <c r="E33" s="13" t="str">
        <f>IF(D33="","",IF(D33&gt;=Resultados!$C$6,"Esperado",IF(D33&gt;=Resultados!$C$7,"En desarrollo","Requiere apoyo")))</f>
        <v/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Q33" s="19" t="str">
        <f t="shared" si="3"/>
        <v/>
      </c>
      <c r="R33" s="20" t="str">
        <f>IF(Q33="","",IF(Q33&gt;=Resultados!$C$6,"Esperado",IF(Q33&gt;=Resultados!$C$7,"En desarrollo","Requiere apoyo")))</f>
        <v/>
      </c>
      <c r="S33" s="19" t="str">
        <f t="shared" si="4"/>
        <v/>
      </c>
      <c r="T33" s="20" t="str">
        <f>IF(S33="","",IF(S33&gt;=Resultados!$C$6,"Esperado",IF(S33&gt;=Resultados!$C$7,"En desarrollo","Requiere apoyo")))</f>
        <v/>
      </c>
      <c r="U33" s="19" t="str">
        <f t="shared" si="5"/>
        <v/>
      </c>
      <c r="V33" s="20" t="str">
        <f>IF(U33="","",IF(U33&gt;=Resultados!$C$6,"Esperado",IF(U33&gt;=Resultados!$C$7,"En desarrollo","Requiere apoyo")))</f>
        <v/>
      </c>
      <c r="W33" s="19" t="str">
        <f t="shared" si="6"/>
        <v/>
      </c>
      <c r="X33" s="20" t="str">
        <f>IF(W33="","",IF(W33&gt;=Resultados!$C$6,"Esperado",IF(W33&gt;=Resultados!$C$7,"En desarrollo","Requiere apoyo")))</f>
        <v/>
      </c>
      <c r="Y33" s="19" t="str">
        <f t="shared" si="7"/>
        <v/>
      </c>
      <c r="Z33" s="20" t="str">
        <f>IF(Y33="","",IF(Y33&gt;=Resultados!$C$6,"Esperado",IF(Y33&gt;=Resultados!$C$7,"En desarrollo","Requiere apoyo")))</f>
        <v/>
      </c>
    </row>
    <row r="34" spans="1:26" ht="14.4" x14ac:dyDescent="0.3">
      <c r="A34" s="16">
        <f t="shared" si="0"/>
        <v>25</v>
      </c>
      <c r="B34" s="17"/>
      <c r="C34" s="13" t="str">
        <f t="shared" si="1"/>
        <v/>
      </c>
      <c r="D34" s="14" t="str">
        <f t="shared" si="2"/>
        <v/>
      </c>
      <c r="E34" s="13" t="str">
        <f>IF(D34="","",IF(D34&gt;=Resultados!$C$6,"Esperado",IF(D34&gt;=Resultados!$C$7,"En desarrollo","Requiere apoyo")))</f>
        <v/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Q34" s="19" t="str">
        <f t="shared" si="3"/>
        <v/>
      </c>
      <c r="R34" s="20" t="str">
        <f>IF(Q34="","",IF(Q34&gt;=Resultados!$C$6,"Esperado",IF(Q34&gt;=Resultados!$C$7,"En desarrollo","Requiere apoyo")))</f>
        <v/>
      </c>
      <c r="S34" s="19" t="str">
        <f t="shared" si="4"/>
        <v/>
      </c>
      <c r="T34" s="20" t="str">
        <f>IF(S34="","",IF(S34&gt;=Resultados!$C$6,"Esperado",IF(S34&gt;=Resultados!$C$7,"En desarrollo","Requiere apoyo")))</f>
        <v/>
      </c>
      <c r="U34" s="19" t="str">
        <f t="shared" si="5"/>
        <v/>
      </c>
      <c r="V34" s="20" t="str">
        <f>IF(U34="","",IF(U34&gt;=Resultados!$C$6,"Esperado",IF(U34&gt;=Resultados!$C$7,"En desarrollo","Requiere apoyo")))</f>
        <v/>
      </c>
      <c r="W34" s="19" t="str">
        <f t="shared" si="6"/>
        <v/>
      </c>
      <c r="X34" s="20" t="str">
        <f>IF(W34="","",IF(W34&gt;=Resultados!$C$6,"Esperado",IF(W34&gt;=Resultados!$C$7,"En desarrollo","Requiere apoyo")))</f>
        <v/>
      </c>
      <c r="Y34" s="19" t="str">
        <f t="shared" si="7"/>
        <v/>
      </c>
      <c r="Z34" s="20" t="str">
        <f>IF(Y34="","",IF(Y34&gt;=Resultados!$C$6,"Esperado",IF(Y34&gt;=Resultados!$C$7,"En desarrollo","Requiere apoyo")))</f>
        <v/>
      </c>
    </row>
    <row r="35" spans="1:26" ht="14.4" x14ac:dyDescent="0.3">
      <c r="A35" s="15">
        <f t="shared" si="0"/>
        <v>26</v>
      </c>
      <c r="B35" s="12"/>
      <c r="C35" s="13" t="str">
        <f t="shared" si="1"/>
        <v/>
      </c>
      <c r="D35" s="14" t="str">
        <f t="shared" si="2"/>
        <v/>
      </c>
      <c r="E35" s="13" t="str">
        <f>IF(D35="","",IF(D35&gt;=Resultados!$C$6,"Esperado",IF(D35&gt;=Resultados!$C$7,"En desarrollo","Requiere apoyo")))</f>
        <v/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Q35" s="19" t="str">
        <f t="shared" si="3"/>
        <v/>
      </c>
      <c r="R35" s="20" t="str">
        <f>IF(Q35="","",IF(Q35&gt;=Resultados!$C$6,"Esperado",IF(Q35&gt;=Resultados!$C$7,"En desarrollo","Requiere apoyo")))</f>
        <v/>
      </c>
      <c r="S35" s="19" t="str">
        <f t="shared" si="4"/>
        <v/>
      </c>
      <c r="T35" s="20" t="str">
        <f>IF(S35="","",IF(S35&gt;=Resultados!$C$6,"Esperado",IF(S35&gt;=Resultados!$C$7,"En desarrollo","Requiere apoyo")))</f>
        <v/>
      </c>
      <c r="U35" s="19" t="str">
        <f t="shared" si="5"/>
        <v/>
      </c>
      <c r="V35" s="20" t="str">
        <f>IF(U35="","",IF(U35&gt;=Resultados!$C$6,"Esperado",IF(U35&gt;=Resultados!$C$7,"En desarrollo","Requiere apoyo")))</f>
        <v/>
      </c>
      <c r="W35" s="19" t="str">
        <f t="shared" si="6"/>
        <v/>
      </c>
      <c r="X35" s="20" t="str">
        <f>IF(W35="","",IF(W35&gt;=Resultados!$C$6,"Esperado",IF(W35&gt;=Resultados!$C$7,"En desarrollo","Requiere apoyo")))</f>
        <v/>
      </c>
      <c r="Y35" s="19" t="str">
        <f t="shared" si="7"/>
        <v/>
      </c>
      <c r="Z35" s="20" t="str">
        <f>IF(Y35="","",IF(Y35&gt;=Resultados!$C$6,"Esperado",IF(Y35&gt;=Resultados!$C$7,"En desarrollo","Requiere apoyo")))</f>
        <v/>
      </c>
    </row>
    <row r="36" spans="1:26" ht="14.4" x14ac:dyDescent="0.3">
      <c r="A36" s="16">
        <f t="shared" si="0"/>
        <v>27</v>
      </c>
      <c r="B36" s="17"/>
      <c r="C36" s="13" t="str">
        <f t="shared" si="1"/>
        <v/>
      </c>
      <c r="D36" s="14" t="str">
        <f t="shared" si="2"/>
        <v/>
      </c>
      <c r="E36" s="13" t="str">
        <f>IF(D36="","",IF(D36&gt;=Resultados!$C$6,"Esperado",IF(D36&gt;=Resultados!$C$7,"En desarrollo","Requiere apoyo")))</f>
        <v/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Q36" s="19" t="str">
        <f t="shared" si="3"/>
        <v/>
      </c>
      <c r="R36" s="20" t="str">
        <f>IF(Q36="","",IF(Q36&gt;=Resultados!$C$6,"Esperado",IF(Q36&gt;=Resultados!$C$7,"En desarrollo","Requiere apoyo")))</f>
        <v/>
      </c>
      <c r="S36" s="19" t="str">
        <f t="shared" si="4"/>
        <v/>
      </c>
      <c r="T36" s="20" t="str">
        <f>IF(S36="","",IF(S36&gt;=Resultados!$C$6,"Esperado",IF(S36&gt;=Resultados!$C$7,"En desarrollo","Requiere apoyo")))</f>
        <v/>
      </c>
      <c r="U36" s="19" t="str">
        <f t="shared" si="5"/>
        <v/>
      </c>
      <c r="V36" s="20" t="str">
        <f>IF(U36="","",IF(U36&gt;=Resultados!$C$6,"Esperado",IF(U36&gt;=Resultados!$C$7,"En desarrollo","Requiere apoyo")))</f>
        <v/>
      </c>
      <c r="W36" s="19" t="str">
        <f t="shared" si="6"/>
        <v/>
      </c>
      <c r="X36" s="20" t="str">
        <f>IF(W36="","",IF(W36&gt;=Resultados!$C$6,"Esperado",IF(W36&gt;=Resultados!$C$7,"En desarrollo","Requiere apoyo")))</f>
        <v/>
      </c>
      <c r="Y36" s="19" t="str">
        <f t="shared" si="7"/>
        <v/>
      </c>
      <c r="Z36" s="20" t="str">
        <f>IF(Y36="","",IF(Y36&gt;=Resultados!$C$6,"Esperado",IF(Y36&gt;=Resultados!$C$7,"En desarrollo","Requiere apoyo")))</f>
        <v/>
      </c>
    </row>
    <row r="37" spans="1:26" ht="14.4" x14ac:dyDescent="0.3">
      <c r="A37" s="15">
        <f t="shared" si="0"/>
        <v>28</v>
      </c>
      <c r="B37" s="12"/>
      <c r="C37" s="13" t="str">
        <f t="shared" si="1"/>
        <v/>
      </c>
      <c r="D37" s="14" t="str">
        <f t="shared" si="2"/>
        <v/>
      </c>
      <c r="E37" s="13" t="str">
        <f>IF(D37="","",IF(D37&gt;=Resultados!$C$6,"Esperado",IF(D37&gt;=Resultados!$C$7,"En desarrollo","Requiere apoyo")))</f>
        <v/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Q37" s="19" t="str">
        <f t="shared" si="3"/>
        <v/>
      </c>
      <c r="R37" s="20" t="str">
        <f>IF(Q37="","",IF(Q37&gt;=Resultados!$C$6,"Esperado",IF(Q37&gt;=Resultados!$C$7,"En desarrollo","Requiere apoyo")))</f>
        <v/>
      </c>
      <c r="S37" s="19" t="str">
        <f t="shared" si="4"/>
        <v/>
      </c>
      <c r="T37" s="20" t="str">
        <f>IF(S37="","",IF(S37&gt;=Resultados!$C$6,"Esperado",IF(S37&gt;=Resultados!$C$7,"En desarrollo","Requiere apoyo")))</f>
        <v/>
      </c>
      <c r="U37" s="19" t="str">
        <f t="shared" si="5"/>
        <v/>
      </c>
      <c r="V37" s="20" t="str">
        <f>IF(U37="","",IF(U37&gt;=Resultados!$C$6,"Esperado",IF(U37&gt;=Resultados!$C$7,"En desarrollo","Requiere apoyo")))</f>
        <v/>
      </c>
      <c r="W37" s="19" t="str">
        <f t="shared" si="6"/>
        <v/>
      </c>
      <c r="X37" s="20" t="str">
        <f>IF(W37="","",IF(W37&gt;=Resultados!$C$6,"Esperado",IF(W37&gt;=Resultados!$C$7,"En desarrollo","Requiere apoyo")))</f>
        <v/>
      </c>
      <c r="Y37" s="19" t="str">
        <f t="shared" si="7"/>
        <v/>
      </c>
      <c r="Z37" s="20" t="str">
        <f>IF(Y37="","",IF(Y37&gt;=Resultados!$C$6,"Esperado",IF(Y37&gt;=Resultados!$C$7,"En desarrollo","Requiere apoyo")))</f>
        <v/>
      </c>
    </row>
    <row r="38" spans="1:26" ht="14.4" x14ac:dyDescent="0.3">
      <c r="A38" s="16">
        <f t="shared" si="0"/>
        <v>29</v>
      </c>
      <c r="B38" s="17"/>
      <c r="C38" s="13" t="str">
        <f t="shared" si="1"/>
        <v/>
      </c>
      <c r="D38" s="14" t="str">
        <f t="shared" si="2"/>
        <v/>
      </c>
      <c r="E38" s="13" t="str">
        <f>IF(D38="","",IF(D38&gt;=Resultados!$C$6,"Esperado",IF(D38&gt;=Resultados!$C$7,"En desarrollo","Requiere apoyo")))</f>
        <v/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Q38" s="19" t="str">
        <f t="shared" si="3"/>
        <v/>
      </c>
      <c r="R38" s="20" t="str">
        <f>IF(Q38="","",IF(Q38&gt;=Resultados!$C$6,"Esperado",IF(Q38&gt;=Resultados!$C$7,"En desarrollo","Requiere apoyo")))</f>
        <v/>
      </c>
      <c r="S38" s="19" t="str">
        <f t="shared" si="4"/>
        <v/>
      </c>
      <c r="T38" s="20" t="str">
        <f>IF(S38="","",IF(S38&gt;=Resultados!$C$6,"Esperado",IF(S38&gt;=Resultados!$C$7,"En desarrollo","Requiere apoyo")))</f>
        <v/>
      </c>
      <c r="U38" s="19" t="str">
        <f t="shared" si="5"/>
        <v/>
      </c>
      <c r="V38" s="20" t="str">
        <f>IF(U38="","",IF(U38&gt;=Resultados!$C$6,"Esperado",IF(U38&gt;=Resultados!$C$7,"En desarrollo","Requiere apoyo")))</f>
        <v/>
      </c>
      <c r="W38" s="19" t="str">
        <f t="shared" si="6"/>
        <v/>
      </c>
      <c r="X38" s="20" t="str">
        <f>IF(W38="","",IF(W38&gt;=Resultados!$C$6,"Esperado",IF(W38&gt;=Resultados!$C$7,"En desarrollo","Requiere apoyo")))</f>
        <v/>
      </c>
      <c r="Y38" s="19" t="str">
        <f t="shared" si="7"/>
        <v/>
      </c>
      <c r="Z38" s="20" t="str">
        <f>IF(Y38="","",IF(Y38&gt;=Resultados!$C$6,"Esperado",IF(Y38&gt;=Resultados!$C$7,"En desarrollo","Requiere apoyo")))</f>
        <v/>
      </c>
    </row>
    <row r="39" spans="1:26" ht="14.4" x14ac:dyDescent="0.3">
      <c r="A39" s="15">
        <f t="shared" si="0"/>
        <v>30</v>
      </c>
      <c r="B39" s="12"/>
      <c r="C39" s="13" t="str">
        <f t="shared" si="1"/>
        <v/>
      </c>
      <c r="D39" s="14" t="str">
        <f t="shared" si="2"/>
        <v/>
      </c>
      <c r="E39" s="13" t="str">
        <f>IF(D39="","",IF(D39&gt;=Resultados!$C$6,"Esperado",IF(D39&gt;=Resultados!$C$7,"En desarrollo","Requiere apoyo")))</f>
        <v/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Q39" s="19" t="str">
        <f t="shared" si="3"/>
        <v/>
      </c>
      <c r="R39" s="20" t="str">
        <f>IF(Q39="","",IF(Q39&gt;=Resultados!$C$6,"Esperado",IF(Q39&gt;=Resultados!$C$7,"En desarrollo","Requiere apoyo")))</f>
        <v/>
      </c>
      <c r="S39" s="19" t="str">
        <f t="shared" si="4"/>
        <v/>
      </c>
      <c r="T39" s="20" t="str">
        <f>IF(S39="","",IF(S39&gt;=Resultados!$C$6,"Esperado",IF(S39&gt;=Resultados!$C$7,"En desarrollo","Requiere apoyo")))</f>
        <v/>
      </c>
      <c r="U39" s="19" t="str">
        <f t="shared" si="5"/>
        <v/>
      </c>
      <c r="V39" s="20" t="str">
        <f>IF(U39="","",IF(U39&gt;=Resultados!$C$6,"Esperado",IF(U39&gt;=Resultados!$C$7,"En desarrollo","Requiere apoyo")))</f>
        <v/>
      </c>
      <c r="W39" s="19" t="str">
        <f t="shared" si="6"/>
        <v/>
      </c>
      <c r="X39" s="20" t="str">
        <f>IF(W39="","",IF(W39&gt;=Resultados!$C$6,"Esperado",IF(W39&gt;=Resultados!$C$7,"En desarrollo","Requiere apoyo")))</f>
        <v/>
      </c>
      <c r="Y39" s="19" t="str">
        <f t="shared" si="7"/>
        <v/>
      </c>
      <c r="Z39" s="20" t="str">
        <f>IF(Y39="","",IF(Y39&gt;=Resultados!$C$6,"Esperado",IF(Y39&gt;=Resultados!$C$7,"En desarrollo","Requiere apoyo")))</f>
        <v/>
      </c>
    </row>
    <row r="40" spans="1:26" ht="14.4" x14ac:dyDescent="0.3">
      <c r="A40" s="16">
        <f t="shared" si="0"/>
        <v>31</v>
      </c>
      <c r="B40" s="17"/>
      <c r="C40" s="13" t="str">
        <f t="shared" si="1"/>
        <v/>
      </c>
      <c r="D40" s="14" t="str">
        <f t="shared" si="2"/>
        <v/>
      </c>
      <c r="E40" s="13" t="str">
        <f>IF(D40="","",IF(D40&gt;=Resultados!$C$6,"Esperado",IF(D40&gt;=Resultados!$C$7,"En desarrollo","Requiere apoyo")))</f>
        <v/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Q40" s="19" t="str">
        <f t="shared" si="3"/>
        <v/>
      </c>
      <c r="R40" s="20" t="str">
        <f>IF(Q40="","",IF(Q40&gt;=Resultados!$C$6,"Esperado",IF(Q40&gt;=Resultados!$C$7,"En desarrollo","Requiere apoyo")))</f>
        <v/>
      </c>
      <c r="S40" s="19" t="str">
        <f t="shared" si="4"/>
        <v/>
      </c>
      <c r="T40" s="20" t="str">
        <f>IF(S40="","",IF(S40&gt;=Resultados!$C$6,"Esperado",IF(S40&gt;=Resultados!$C$7,"En desarrollo","Requiere apoyo")))</f>
        <v/>
      </c>
      <c r="U40" s="19" t="str">
        <f t="shared" si="5"/>
        <v/>
      </c>
      <c r="V40" s="20" t="str">
        <f>IF(U40="","",IF(U40&gt;=Resultados!$C$6,"Esperado",IF(U40&gt;=Resultados!$C$7,"En desarrollo","Requiere apoyo")))</f>
        <v/>
      </c>
      <c r="W40" s="19" t="str">
        <f t="shared" si="6"/>
        <v/>
      </c>
      <c r="X40" s="20" t="str">
        <f>IF(W40="","",IF(W40&gt;=Resultados!$C$6,"Esperado",IF(W40&gt;=Resultados!$C$7,"En desarrollo","Requiere apoyo")))</f>
        <v/>
      </c>
      <c r="Y40" s="19" t="str">
        <f t="shared" si="7"/>
        <v/>
      </c>
      <c r="Z40" s="20" t="str">
        <f>IF(Y40="","",IF(Y40&gt;=Resultados!$C$6,"Esperado",IF(Y40&gt;=Resultados!$C$7,"En desarrollo","Requiere apoyo")))</f>
        <v/>
      </c>
    </row>
    <row r="41" spans="1:26" ht="14.4" x14ac:dyDescent="0.3">
      <c r="A41" s="15">
        <f t="shared" si="0"/>
        <v>32</v>
      </c>
      <c r="B41" s="12"/>
      <c r="C41" s="13" t="str">
        <f t="shared" si="1"/>
        <v/>
      </c>
      <c r="D41" s="14" t="str">
        <f t="shared" si="2"/>
        <v/>
      </c>
      <c r="E41" s="13" t="str">
        <f>IF(D41="","",IF(D41&gt;=Resultados!$C$6,"Esperado",IF(D41&gt;=Resultados!$C$7,"En desarrollo","Requiere apoyo")))</f>
        <v/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Q41" s="19" t="str">
        <f t="shared" si="3"/>
        <v/>
      </c>
      <c r="R41" s="20" t="str">
        <f>IF(Q41="","",IF(Q41&gt;=Resultados!$C$6,"Esperado",IF(Q41&gt;=Resultados!$C$7,"En desarrollo","Requiere apoyo")))</f>
        <v/>
      </c>
      <c r="S41" s="19" t="str">
        <f t="shared" si="4"/>
        <v/>
      </c>
      <c r="T41" s="20" t="str">
        <f>IF(S41="","",IF(S41&gt;=Resultados!$C$6,"Esperado",IF(S41&gt;=Resultados!$C$7,"En desarrollo","Requiere apoyo")))</f>
        <v/>
      </c>
      <c r="U41" s="19" t="str">
        <f t="shared" si="5"/>
        <v/>
      </c>
      <c r="V41" s="20" t="str">
        <f>IF(U41="","",IF(U41&gt;=Resultados!$C$6,"Esperado",IF(U41&gt;=Resultados!$C$7,"En desarrollo","Requiere apoyo")))</f>
        <v/>
      </c>
      <c r="W41" s="19" t="str">
        <f t="shared" si="6"/>
        <v/>
      </c>
      <c r="X41" s="20" t="str">
        <f>IF(W41="","",IF(W41&gt;=Resultados!$C$6,"Esperado",IF(W41&gt;=Resultados!$C$7,"En desarrollo","Requiere apoyo")))</f>
        <v/>
      </c>
      <c r="Y41" s="19" t="str">
        <f t="shared" si="7"/>
        <v/>
      </c>
      <c r="Z41" s="20" t="str">
        <f>IF(Y41="","",IF(Y41&gt;=Resultados!$C$6,"Esperado",IF(Y41&gt;=Resultados!$C$7,"En desarrollo","Requiere apoyo")))</f>
        <v/>
      </c>
    </row>
    <row r="42" spans="1:26" ht="14.4" x14ac:dyDescent="0.3">
      <c r="A42" s="16">
        <f t="shared" si="0"/>
        <v>33</v>
      </c>
      <c r="B42" s="17"/>
      <c r="C42" s="13" t="str">
        <f t="shared" si="1"/>
        <v/>
      </c>
      <c r="D42" s="14" t="str">
        <f t="shared" si="2"/>
        <v/>
      </c>
      <c r="E42" s="13" t="str">
        <f>IF(D42="","",IF(D42&gt;=Resultados!$C$6,"Esperado",IF(D42&gt;=Resultados!$C$7,"En desarrollo","Requiere apoyo")))</f>
        <v/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Q42" s="19" t="str">
        <f t="shared" si="3"/>
        <v/>
      </c>
      <c r="R42" s="20" t="str">
        <f>IF(Q42="","",IF(Q42&gt;=Resultados!$C$6,"Esperado",IF(Q42&gt;=Resultados!$C$7,"En desarrollo","Requiere apoyo")))</f>
        <v/>
      </c>
      <c r="S42" s="19" t="str">
        <f t="shared" si="4"/>
        <v/>
      </c>
      <c r="T42" s="20" t="str">
        <f>IF(S42="","",IF(S42&gt;=Resultados!$C$6,"Esperado",IF(S42&gt;=Resultados!$C$7,"En desarrollo","Requiere apoyo")))</f>
        <v/>
      </c>
      <c r="U42" s="19" t="str">
        <f t="shared" si="5"/>
        <v/>
      </c>
      <c r="V42" s="20" t="str">
        <f>IF(U42="","",IF(U42&gt;=Resultados!$C$6,"Esperado",IF(U42&gt;=Resultados!$C$7,"En desarrollo","Requiere apoyo")))</f>
        <v/>
      </c>
      <c r="W42" s="19" t="str">
        <f t="shared" si="6"/>
        <v/>
      </c>
      <c r="X42" s="20" t="str">
        <f>IF(W42="","",IF(W42&gt;=Resultados!$C$6,"Esperado",IF(W42&gt;=Resultados!$C$7,"En desarrollo","Requiere apoyo")))</f>
        <v/>
      </c>
      <c r="Y42" s="19" t="str">
        <f t="shared" si="7"/>
        <v/>
      </c>
      <c r="Z42" s="20" t="str">
        <f>IF(Y42="","",IF(Y42&gt;=Resultados!$C$6,"Esperado",IF(Y42&gt;=Resultados!$C$7,"En desarrollo","Requiere apoyo")))</f>
        <v/>
      </c>
    </row>
    <row r="43" spans="1:26" ht="14.4" x14ac:dyDescent="0.3">
      <c r="A43" s="15">
        <f t="shared" si="0"/>
        <v>34</v>
      </c>
      <c r="B43" s="12"/>
      <c r="C43" s="13" t="str">
        <f t="shared" si="1"/>
        <v/>
      </c>
      <c r="D43" s="14" t="str">
        <f t="shared" si="2"/>
        <v/>
      </c>
      <c r="E43" s="13" t="str">
        <f>IF(D43="","",IF(D43&gt;=Resultados!$C$6,"Esperado",IF(D43&gt;=Resultados!$C$7,"En desarrollo","Requiere apoyo")))</f>
        <v/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Q43" s="19" t="str">
        <f t="shared" si="3"/>
        <v/>
      </c>
      <c r="R43" s="20" t="str">
        <f>IF(Q43="","",IF(Q43&gt;=Resultados!$C$6,"Esperado",IF(Q43&gt;=Resultados!$C$7,"En desarrollo","Requiere apoyo")))</f>
        <v/>
      </c>
      <c r="S43" s="19" t="str">
        <f t="shared" si="4"/>
        <v/>
      </c>
      <c r="T43" s="20" t="str">
        <f>IF(S43="","",IF(S43&gt;=Resultados!$C$6,"Esperado",IF(S43&gt;=Resultados!$C$7,"En desarrollo","Requiere apoyo")))</f>
        <v/>
      </c>
      <c r="U43" s="19" t="str">
        <f t="shared" si="5"/>
        <v/>
      </c>
      <c r="V43" s="20" t="str">
        <f>IF(U43="","",IF(U43&gt;=Resultados!$C$6,"Esperado",IF(U43&gt;=Resultados!$C$7,"En desarrollo","Requiere apoyo")))</f>
        <v/>
      </c>
      <c r="W43" s="19" t="str">
        <f t="shared" si="6"/>
        <v/>
      </c>
      <c r="X43" s="20" t="str">
        <f>IF(W43="","",IF(W43&gt;=Resultados!$C$6,"Esperado",IF(W43&gt;=Resultados!$C$7,"En desarrollo","Requiere apoyo")))</f>
        <v/>
      </c>
      <c r="Y43" s="19" t="str">
        <f t="shared" si="7"/>
        <v/>
      </c>
      <c r="Z43" s="20" t="str">
        <f>IF(Y43="","",IF(Y43&gt;=Resultados!$C$6,"Esperado",IF(Y43&gt;=Resultados!$C$7,"En desarrollo","Requiere apoyo")))</f>
        <v/>
      </c>
    </row>
    <row r="44" spans="1:26" ht="14.4" x14ac:dyDescent="0.3">
      <c r="A44" s="16">
        <f t="shared" si="0"/>
        <v>35</v>
      </c>
      <c r="B44" s="17"/>
      <c r="C44" s="13" t="str">
        <f t="shared" si="1"/>
        <v/>
      </c>
      <c r="D44" s="14" t="str">
        <f t="shared" si="2"/>
        <v/>
      </c>
      <c r="E44" s="13" t="str">
        <f>IF(D44="","",IF(D44&gt;=Resultados!$C$6,"Esperado",IF(D44&gt;=Resultados!$C$7,"En desarrollo","Requiere apoyo")))</f>
        <v/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Q44" s="19" t="str">
        <f t="shared" si="3"/>
        <v/>
      </c>
      <c r="R44" s="20" t="str">
        <f>IF(Q44="","",IF(Q44&gt;=Resultados!$C$6,"Esperado",IF(Q44&gt;=Resultados!$C$7,"En desarrollo","Requiere apoyo")))</f>
        <v/>
      </c>
      <c r="S44" s="19" t="str">
        <f t="shared" si="4"/>
        <v/>
      </c>
      <c r="T44" s="20" t="str">
        <f>IF(S44="","",IF(S44&gt;=Resultados!$C$6,"Esperado",IF(S44&gt;=Resultados!$C$7,"En desarrollo","Requiere apoyo")))</f>
        <v/>
      </c>
      <c r="U44" s="19" t="str">
        <f t="shared" si="5"/>
        <v/>
      </c>
      <c r="V44" s="20" t="str">
        <f>IF(U44="","",IF(U44&gt;=Resultados!$C$6,"Esperado",IF(U44&gt;=Resultados!$C$7,"En desarrollo","Requiere apoyo")))</f>
        <v/>
      </c>
      <c r="W44" s="19" t="str">
        <f t="shared" si="6"/>
        <v/>
      </c>
      <c r="X44" s="20" t="str">
        <f>IF(W44="","",IF(W44&gt;=Resultados!$C$6,"Esperado",IF(W44&gt;=Resultados!$C$7,"En desarrollo","Requiere apoyo")))</f>
        <v/>
      </c>
      <c r="Y44" s="19" t="str">
        <f t="shared" si="7"/>
        <v/>
      </c>
      <c r="Z44" s="20" t="str">
        <f>IF(Y44="","",IF(Y44&gt;=Resultados!$C$6,"Esperado",IF(Y44&gt;=Resultados!$C$7,"En desarrollo","Requiere apoyo")))</f>
        <v/>
      </c>
    </row>
    <row r="45" spans="1:26" ht="14.4" x14ac:dyDescent="0.3">
      <c r="A45" s="15">
        <f t="shared" si="0"/>
        <v>36</v>
      </c>
      <c r="B45" s="12"/>
      <c r="C45" s="13" t="str">
        <f t="shared" si="1"/>
        <v/>
      </c>
      <c r="D45" s="14" t="str">
        <f t="shared" si="2"/>
        <v/>
      </c>
      <c r="E45" s="13" t="str">
        <f>IF(D45="","",IF(D45&gt;=Resultados!$C$6,"Esperado",IF(D45&gt;=Resultados!$C$7,"En desarrollo","Requiere apoyo")))</f>
        <v/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Q45" s="19" t="str">
        <f t="shared" si="3"/>
        <v/>
      </c>
      <c r="R45" s="20" t="str">
        <f>IF(Q45="","",IF(Q45&gt;=Resultados!$C$6,"Esperado",IF(Q45&gt;=Resultados!$C$7,"En desarrollo","Requiere apoyo")))</f>
        <v/>
      </c>
      <c r="S45" s="19" t="str">
        <f t="shared" si="4"/>
        <v/>
      </c>
      <c r="T45" s="20" t="str">
        <f>IF(S45="","",IF(S45&gt;=Resultados!$C$6,"Esperado",IF(S45&gt;=Resultados!$C$7,"En desarrollo","Requiere apoyo")))</f>
        <v/>
      </c>
      <c r="U45" s="19" t="str">
        <f t="shared" si="5"/>
        <v/>
      </c>
      <c r="V45" s="20" t="str">
        <f>IF(U45="","",IF(U45&gt;=Resultados!$C$6,"Esperado",IF(U45&gt;=Resultados!$C$7,"En desarrollo","Requiere apoyo")))</f>
        <v/>
      </c>
      <c r="W45" s="19" t="str">
        <f t="shared" si="6"/>
        <v/>
      </c>
      <c r="X45" s="20" t="str">
        <f>IF(W45="","",IF(W45&gt;=Resultados!$C$6,"Esperado",IF(W45&gt;=Resultados!$C$7,"En desarrollo","Requiere apoyo")))</f>
        <v/>
      </c>
      <c r="Y45" s="19" t="str">
        <f t="shared" si="7"/>
        <v/>
      </c>
      <c r="Z45" s="20" t="str">
        <f>IF(Y45="","",IF(Y45&gt;=Resultados!$C$6,"Esperado",IF(Y45&gt;=Resultados!$C$7,"En desarrollo","Requiere apoyo")))</f>
        <v/>
      </c>
    </row>
    <row r="46" spans="1:26" ht="14.4" x14ac:dyDescent="0.3">
      <c r="A46" s="16">
        <f t="shared" si="0"/>
        <v>37</v>
      </c>
      <c r="B46" s="17"/>
      <c r="C46" s="13" t="str">
        <f t="shared" si="1"/>
        <v/>
      </c>
      <c r="D46" s="14" t="str">
        <f t="shared" si="2"/>
        <v/>
      </c>
      <c r="E46" s="13" t="str">
        <f>IF(D46="","",IF(D46&gt;=Resultados!$C$6,"Esperado",IF(D46&gt;=Resultados!$C$7,"En desarrollo","Requiere apoyo")))</f>
        <v/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Q46" s="19" t="str">
        <f t="shared" si="3"/>
        <v/>
      </c>
      <c r="R46" s="20" t="str">
        <f>IF(Q46="","",IF(Q46&gt;=Resultados!$C$6,"Esperado",IF(Q46&gt;=Resultados!$C$7,"En desarrollo","Requiere apoyo")))</f>
        <v/>
      </c>
      <c r="S46" s="19" t="str">
        <f t="shared" si="4"/>
        <v/>
      </c>
      <c r="T46" s="20" t="str">
        <f>IF(S46="","",IF(S46&gt;=Resultados!$C$6,"Esperado",IF(S46&gt;=Resultados!$C$7,"En desarrollo","Requiere apoyo")))</f>
        <v/>
      </c>
      <c r="U46" s="19" t="str">
        <f t="shared" si="5"/>
        <v/>
      </c>
      <c r="V46" s="20" t="str">
        <f>IF(U46="","",IF(U46&gt;=Resultados!$C$6,"Esperado",IF(U46&gt;=Resultados!$C$7,"En desarrollo","Requiere apoyo")))</f>
        <v/>
      </c>
      <c r="W46" s="19" t="str">
        <f t="shared" si="6"/>
        <v/>
      </c>
      <c r="X46" s="20" t="str">
        <f>IF(W46="","",IF(W46&gt;=Resultados!$C$6,"Esperado",IF(W46&gt;=Resultados!$C$7,"En desarrollo","Requiere apoyo")))</f>
        <v/>
      </c>
      <c r="Y46" s="19" t="str">
        <f t="shared" si="7"/>
        <v/>
      </c>
      <c r="Z46" s="20" t="str">
        <f>IF(Y46="","",IF(Y46&gt;=Resultados!$C$6,"Esperado",IF(Y46&gt;=Resultados!$C$7,"En desarrollo","Requiere apoyo")))</f>
        <v/>
      </c>
    </row>
    <row r="47" spans="1:26" ht="14.4" x14ac:dyDescent="0.3">
      <c r="A47" s="15">
        <f t="shared" si="0"/>
        <v>38</v>
      </c>
      <c r="B47" s="12"/>
      <c r="C47" s="13" t="str">
        <f t="shared" si="1"/>
        <v/>
      </c>
      <c r="D47" s="14" t="str">
        <f t="shared" si="2"/>
        <v/>
      </c>
      <c r="E47" s="13" t="str">
        <f>IF(D47="","",IF(D47&gt;=Resultados!$C$6,"Esperado",IF(D47&gt;=Resultados!$C$7,"En desarrollo","Requiere apoyo")))</f>
        <v/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Q47" s="19" t="str">
        <f t="shared" si="3"/>
        <v/>
      </c>
      <c r="R47" s="20" t="str">
        <f>IF(Q47="","",IF(Q47&gt;=Resultados!$C$6,"Esperado",IF(Q47&gt;=Resultados!$C$7,"En desarrollo","Requiere apoyo")))</f>
        <v/>
      </c>
      <c r="S47" s="19" t="str">
        <f t="shared" si="4"/>
        <v/>
      </c>
      <c r="T47" s="20" t="str">
        <f>IF(S47="","",IF(S47&gt;=Resultados!$C$6,"Esperado",IF(S47&gt;=Resultados!$C$7,"En desarrollo","Requiere apoyo")))</f>
        <v/>
      </c>
      <c r="U47" s="19" t="str">
        <f t="shared" si="5"/>
        <v/>
      </c>
      <c r="V47" s="20" t="str">
        <f>IF(U47="","",IF(U47&gt;=Resultados!$C$6,"Esperado",IF(U47&gt;=Resultados!$C$7,"En desarrollo","Requiere apoyo")))</f>
        <v/>
      </c>
      <c r="W47" s="19" t="str">
        <f t="shared" si="6"/>
        <v/>
      </c>
      <c r="X47" s="20" t="str">
        <f>IF(W47="","",IF(W47&gt;=Resultados!$C$6,"Esperado",IF(W47&gt;=Resultados!$C$7,"En desarrollo","Requiere apoyo")))</f>
        <v/>
      </c>
      <c r="Y47" s="19" t="str">
        <f t="shared" si="7"/>
        <v/>
      </c>
      <c r="Z47" s="20" t="str">
        <f>IF(Y47="","",IF(Y47&gt;=Resultados!$C$6,"Esperado",IF(Y47&gt;=Resultados!$C$7,"En desarrollo","Requiere apoyo")))</f>
        <v/>
      </c>
    </row>
    <row r="48" spans="1:26" ht="14.4" x14ac:dyDescent="0.3">
      <c r="A48" s="16">
        <f t="shared" si="0"/>
        <v>39</v>
      </c>
      <c r="B48" s="17"/>
      <c r="C48" s="13" t="str">
        <f t="shared" si="1"/>
        <v/>
      </c>
      <c r="D48" s="14" t="str">
        <f t="shared" si="2"/>
        <v/>
      </c>
      <c r="E48" s="13" t="str">
        <f>IF(D48="","",IF(D48&gt;=Resultados!$C$6,"Esperado",IF(D48&gt;=Resultados!$C$7,"En desarrollo","Requiere apoyo")))</f>
        <v/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Q48" s="19" t="str">
        <f t="shared" si="3"/>
        <v/>
      </c>
      <c r="R48" s="20" t="str">
        <f>IF(Q48="","",IF(Q48&gt;=Resultados!$C$6,"Esperado",IF(Q48&gt;=Resultados!$C$7,"En desarrollo","Requiere apoyo")))</f>
        <v/>
      </c>
      <c r="S48" s="19" t="str">
        <f t="shared" si="4"/>
        <v/>
      </c>
      <c r="T48" s="20" t="str">
        <f>IF(S48="","",IF(S48&gt;=Resultados!$C$6,"Esperado",IF(S48&gt;=Resultados!$C$7,"En desarrollo","Requiere apoyo")))</f>
        <v/>
      </c>
      <c r="U48" s="19" t="str">
        <f t="shared" si="5"/>
        <v/>
      </c>
      <c r="V48" s="20" t="str">
        <f>IF(U48="","",IF(U48&gt;=Resultados!$C$6,"Esperado",IF(U48&gt;=Resultados!$C$7,"En desarrollo","Requiere apoyo")))</f>
        <v/>
      </c>
      <c r="W48" s="19" t="str">
        <f t="shared" si="6"/>
        <v/>
      </c>
      <c r="X48" s="20" t="str">
        <f>IF(W48="","",IF(W48&gt;=Resultados!$C$6,"Esperado",IF(W48&gt;=Resultados!$C$7,"En desarrollo","Requiere apoyo")))</f>
        <v/>
      </c>
      <c r="Y48" s="19" t="str">
        <f t="shared" si="7"/>
        <v/>
      </c>
      <c r="Z48" s="20" t="str">
        <f>IF(Y48="","",IF(Y48&gt;=Resultados!$C$6,"Esperado",IF(Y48&gt;=Resultados!$C$7,"En desarrollo","Requiere apoyo")))</f>
        <v/>
      </c>
    </row>
    <row r="49" spans="1:26" ht="14.4" x14ac:dyDescent="0.3">
      <c r="A49" s="15">
        <f t="shared" si="0"/>
        <v>40</v>
      </c>
      <c r="B49" s="12"/>
      <c r="C49" s="13" t="str">
        <f t="shared" si="1"/>
        <v/>
      </c>
      <c r="D49" s="14" t="str">
        <f t="shared" si="2"/>
        <v/>
      </c>
      <c r="E49" s="13" t="str">
        <f>IF(D49="","",IF(D49&gt;=Resultados!$C$6,"Esperado",IF(D49&gt;=Resultados!$C$7,"En desarrollo","Requiere apoyo")))</f>
        <v/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Q49" s="19" t="str">
        <f t="shared" si="3"/>
        <v/>
      </c>
      <c r="R49" s="20" t="str">
        <f>IF(Q49="","",IF(Q49&gt;=Resultados!$C$6,"Esperado",IF(Q49&gt;=Resultados!$C$7,"En desarrollo","Requiere apoyo")))</f>
        <v/>
      </c>
      <c r="S49" s="19" t="str">
        <f t="shared" si="4"/>
        <v/>
      </c>
      <c r="T49" s="20" t="str">
        <f>IF(S49="","",IF(S49&gt;=Resultados!$C$6,"Esperado",IF(S49&gt;=Resultados!$C$7,"En desarrollo","Requiere apoyo")))</f>
        <v/>
      </c>
      <c r="U49" s="19" t="str">
        <f t="shared" si="5"/>
        <v/>
      </c>
      <c r="V49" s="20" t="str">
        <f>IF(U49="","",IF(U49&gt;=Resultados!$C$6,"Esperado",IF(U49&gt;=Resultados!$C$7,"En desarrollo","Requiere apoyo")))</f>
        <v/>
      </c>
      <c r="W49" s="19" t="str">
        <f t="shared" si="6"/>
        <v/>
      </c>
      <c r="X49" s="20" t="str">
        <f>IF(W49="","",IF(W49&gt;=Resultados!$C$6,"Esperado",IF(W49&gt;=Resultados!$C$7,"En desarrollo","Requiere apoyo")))</f>
        <v/>
      </c>
      <c r="Y49" s="19" t="str">
        <f t="shared" si="7"/>
        <v/>
      </c>
      <c r="Z49" s="20" t="str">
        <f>IF(Y49="","",IF(Y49&gt;=Resultados!$C$6,"Esperado",IF(Y49&gt;=Resultados!$C$7,"En desarrollo","Requiere apoyo")))</f>
        <v/>
      </c>
    </row>
    <row r="50" spans="1:26" ht="14.4" x14ac:dyDescent="0.3">
      <c r="A50" s="16">
        <f t="shared" si="0"/>
        <v>41</v>
      </c>
      <c r="B50" s="17"/>
      <c r="C50" s="13" t="str">
        <f t="shared" si="1"/>
        <v/>
      </c>
      <c r="D50" s="14" t="str">
        <f t="shared" si="2"/>
        <v/>
      </c>
      <c r="E50" s="13" t="str">
        <f>IF(D50="","",IF(D50&gt;=Resultados!$C$6,"Esperado",IF(D50&gt;=Resultados!$C$7,"En desarrollo","Requiere apoyo")))</f>
        <v/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Q50" s="19" t="str">
        <f t="shared" si="3"/>
        <v/>
      </c>
      <c r="R50" s="20" t="str">
        <f>IF(Q50="","",IF(Q50&gt;=Resultados!$C$6,"Esperado",IF(Q50&gt;=Resultados!$C$7,"En desarrollo","Requiere apoyo")))</f>
        <v/>
      </c>
      <c r="S50" s="19" t="str">
        <f t="shared" si="4"/>
        <v/>
      </c>
      <c r="T50" s="20" t="str">
        <f>IF(S50="","",IF(S50&gt;=Resultados!$C$6,"Esperado",IF(S50&gt;=Resultados!$C$7,"En desarrollo","Requiere apoyo")))</f>
        <v/>
      </c>
      <c r="U50" s="19" t="str">
        <f t="shared" si="5"/>
        <v/>
      </c>
      <c r="V50" s="20" t="str">
        <f>IF(U50="","",IF(U50&gt;=Resultados!$C$6,"Esperado",IF(U50&gt;=Resultados!$C$7,"En desarrollo","Requiere apoyo")))</f>
        <v/>
      </c>
      <c r="W50" s="19" t="str">
        <f t="shared" si="6"/>
        <v/>
      </c>
      <c r="X50" s="20" t="str">
        <f>IF(W50="","",IF(W50&gt;=Resultados!$C$6,"Esperado",IF(W50&gt;=Resultados!$C$7,"En desarrollo","Requiere apoyo")))</f>
        <v/>
      </c>
      <c r="Y50" s="19" t="str">
        <f t="shared" si="7"/>
        <v/>
      </c>
      <c r="Z50" s="20" t="str">
        <f>IF(Y50="","",IF(Y50&gt;=Resultados!$C$6,"Esperado",IF(Y50&gt;=Resultados!$C$7,"En desarrollo","Requiere apoyo")))</f>
        <v/>
      </c>
    </row>
    <row r="51" spans="1:26" ht="14.4" x14ac:dyDescent="0.3">
      <c r="A51" s="15">
        <f t="shared" si="0"/>
        <v>42</v>
      </c>
      <c r="B51" s="12"/>
      <c r="C51" s="13" t="str">
        <f t="shared" si="1"/>
        <v/>
      </c>
      <c r="D51" s="14" t="str">
        <f t="shared" si="2"/>
        <v/>
      </c>
      <c r="E51" s="13" t="str">
        <f>IF(D51="","",IF(D51&gt;=Resultados!$C$6,"Esperado",IF(D51&gt;=Resultados!$C$7,"En desarrollo","Requiere apoyo")))</f>
        <v/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Q51" s="19" t="str">
        <f t="shared" si="3"/>
        <v/>
      </c>
      <c r="R51" s="20" t="str">
        <f>IF(Q51="","",IF(Q51&gt;=Resultados!$C$6,"Esperado",IF(Q51&gt;=Resultados!$C$7,"En desarrollo","Requiere apoyo")))</f>
        <v/>
      </c>
      <c r="S51" s="19" t="str">
        <f t="shared" si="4"/>
        <v/>
      </c>
      <c r="T51" s="20" t="str">
        <f>IF(S51="","",IF(S51&gt;=Resultados!$C$6,"Esperado",IF(S51&gt;=Resultados!$C$7,"En desarrollo","Requiere apoyo")))</f>
        <v/>
      </c>
      <c r="U51" s="19" t="str">
        <f t="shared" si="5"/>
        <v/>
      </c>
      <c r="V51" s="20" t="str">
        <f>IF(U51="","",IF(U51&gt;=Resultados!$C$6,"Esperado",IF(U51&gt;=Resultados!$C$7,"En desarrollo","Requiere apoyo")))</f>
        <v/>
      </c>
      <c r="W51" s="19" t="str">
        <f t="shared" si="6"/>
        <v/>
      </c>
      <c r="X51" s="20" t="str">
        <f>IF(W51="","",IF(W51&gt;=Resultados!$C$6,"Esperado",IF(W51&gt;=Resultados!$C$7,"En desarrollo","Requiere apoyo")))</f>
        <v/>
      </c>
      <c r="Y51" s="19" t="str">
        <f t="shared" si="7"/>
        <v/>
      </c>
      <c r="Z51" s="20" t="str">
        <f>IF(Y51="","",IF(Y51&gt;=Resultados!$C$6,"Esperado",IF(Y51&gt;=Resultados!$C$7,"En desarrollo","Requiere apoyo")))</f>
        <v/>
      </c>
    </row>
    <row r="52" spans="1:26" ht="14.4" x14ac:dyDescent="0.3">
      <c r="A52" s="16">
        <f t="shared" si="0"/>
        <v>43</v>
      </c>
      <c r="B52" s="17"/>
      <c r="C52" s="13" t="str">
        <f t="shared" si="1"/>
        <v/>
      </c>
      <c r="D52" s="14" t="str">
        <f t="shared" si="2"/>
        <v/>
      </c>
      <c r="E52" s="13" t="str">
        <f>IF(D52="","",IF(D52&gt;=Resultados!$C$6,"Esperado",IF(D52&gt;=Resultados!$C$7,"En desarrollo","Requiere apoyo")))</f>
        <v/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Q52" s="19" t="str">
        <f t="shared" si="3"/>
        <v/>
      </c>
      <c r="R52" s="20" t="str">
        <f>IF(Q52="","",IF(Q52&gt;=Resultados!$C$6,"Esperado",IF(Q52&gt;=Resultados!$C$7,"En desarrollo","Requiere apoyo")))</f>
        <v/>
      </c>
      <c r="S52" s="19" t="str">
        <f t="shared" si="4"/>
        <v/>
      </c>
      <c r="T52" s="20" t="str">
        <f>IF(S52="","",IF(S52&gt;=Resultados!$C$6,"Esperado",IF(S52&gt;=Resultados!$C$7,"En desarrollo","Requiere apoyo")))</f>
        <v/>
      </c>
      <c r="U52" s="19" t="str">
        <f t="shared" si="5"/>
        <v/>
      </c>
      <c r="V52" s="20" t="str">
        <f>IF(U52="","",IF(U52&gt;=Resultados!$C$6,"Esperado",IF(U52&gt;=Resultados!$C$7,"En desarrollo","Requiere apoyo")))</f>
        <v/>
      </c>
      <c r="W52" s="19" t="str">
        <f t="shared" si="6"/>
        <v/>
      </c>
      <c r="X52" s="20" t="str">
        <f>IF(W52="","",IF(W52&gt;=Resultados!$C$6,"Esperado",IF(W52&gt;=Resultados!$C$7,"En desarrollo","Requiere apoyo")))</f>
        <v/>
      </c>
      <c r="Y52" s="19" t="str">
        <f t="shared" si="7"/>
        <v/>
      </c>
      <c r="Z52" s="20" t="str">
        <f>IF(Y52="","",IF(Y52&gt;=Resultados!$C$6,"Esperado",IF(Y52&gt;=Resultados!$C$7,"En desarrollo","Requiere apoyo")))</f>
        <v/>
      </c>
    </row>
    <row r="53" spans="1:26" ht="14.4" x14ac:dyDescent="0.3">
      <c r="A53" s="15">
        <f t="shared" si="0"/>
        <v>44</v>
      </c>
      <c r="B53" s="12"/>
      <c r="C53" s="13" t="str">
        <f t="shared" si="1"/>
        <v/>
      </c>
      <c r="D53" s="14" t="str">
        <f t="shared" si="2"/>
        <v/>
      </c>
      <c r="E53" s="13" t="str">
        <f>IF(D53="","",IF(D53&gt;=Resultados!$C$6,"Esperado",IF(D53&gt;=Resultados!$C$7,"En desarrollo","Requiere apoyo")))</f>
        <v/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Q53" s="19" t="str">
        <f t="shared" si="3"/>
        <v/>
      </c>
      <c r="R53" s="20" t="str">
        <f>IF(Q53="","",IF(Q53&gt;=Resultados!$C$6,"Esperado",IF(Q53&gt;=Resultados!$C$7,"En desarrollo","Requiere apoyo")))</f>
        <v/>
      </c>
      <c r="S53" s="19" t="str">
        <f t="shared" si="4"/>
        <v/>
      </c>
      <c r="T53" s="20" t="str">
        <f>IF(S53="","",IF(S53&gt;=Resultados!$C$6,"Esperado",IF(S53&gt;=Resultados!$C$7,"En desarrollo","Requiere apoyo")))</f>
        <v/>
      </c>
      <c r="U53" s="19" t="str">
        <f t="shared" si="5"/>
        <v/>
      </c>
      <c r="V53" s="20" t="str">
        <f>IF(U53="","",IF(U53&gt;=Resultados!$C$6,"Esperado",IF(U53&gt;=Resultados!$C$7,"En desarrollo","Requiere apoyo")))</f>
        <v/>
      </c>
      <c r="W53" s="19" t="str">
        <f t="shared" si="6"/>
        <v/>
      </c>
      <c r="X53" s="20" t="str">
        <f>IF(W53="","",IF(W53&gt;=Resultados!$C$6,"Esperado",IF(W53&gt;=Resultados!$C$7,"En desarrollo","Requiere apoyo")))</f>
        <v/>
      </c>
      <c r="Y53" s="19" t="str">
        <f t="shared" si="7"/>
        <v/>
      </c>
      <c r="Z53" s="20" t="str">
        <f>IF(Y53="","",IF(Y53&gt;=Resultados!$C$6,"Esperado",IF(Y53&gt;=Resultados!$C$7,"En desarrollo","Requiere apoyo")))</f>
        <v/>
      </c>
    </row>
    <row r="54" spans="1:26" ht="14.4" x14ac:dyDescent="0.3">
      <c r="A54" s="16">
        <f t="shared" si="0"/>
        <v>45</v>
      </c>
      <c r="B54" s="17"/>
      <c r="C54" s="13" t="str">
        <f t="shared" si="1"/>
        <v/>
      </c>
      <c r="D54" s="14" t="str">
        <f t="shared" si="2"/>
        <v/>
      </c>
      <c r="E54" s="13" t="str">
        <f>IF(D54="","",IF(D54&gt;=Resultados!$C$6,"Esperado",IF(D54&gt;=Resultados!$C$7,"En desarrollo","Requiere apoyo")))</f>
        <v/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Q54" s="19" t="str">
        <f t="shared" si="3"/>
        <v/>
      </c>
      <c r="R54" s="20" t="str">
        <f>IF(Q54="","",IF(Q54&gt;=Resultados!$C$6,"Esperado",IF(Q54&gt;=Resultados!$C$7,"En desarrollo","Requiere apoyo")))</f>
        <v/>
      </c>
      <c r="S54" s="19" t="str">
        <f t="shared" si="4"/>
        <v/>
      </c>
      <c r="T54" s="20" t="str">
        <f>IF(S54="","",IF(S54&gt;=Resultados!$C$6,"Esperado",IF(S54&gt;=Resultados!$C$7,"En desarrollo","Requiere apoyo")))</f>
        <v/>
      </c>
      <c r="U54" s="19" t="str">
        <f t="shared" si="5"/>
        <v/>
      </c>
      <c r="V54" s="20" t="str">
        <f>IF(U54="","",IF(U54&gt;=Resultados!$C$6,"Esperado",IF(U54&gt;=Resultados!$C$7,"En desarrollo","Requiere apoyo")))</f>
        <v/>
      </c>
      <c r="W54" s="19" t="str">
        <f t="shared" si="6"/>
        <v/>
      </c>
      <c r="X54" s="20" t="str">
        <f>IF(W54="","",IF(W54&gt;=Resultados!$C$6,"Esperado",IF(W54&gt;=Resultados!$C$7,"En desarrollo","Requiere apoyo")))</f>
        <v/>
      </c>
      <c r="Y54" s="19" t="str">
        <f t="shared" si="7"/>
        <v/>
      </c>
      <c r="Z54" s="20" t="str">
        <f>IF(Y54="","",IF(Y54&gt;=Resultados!$C$6,"Esperado",IF(Y54&gt;=Resultados!$C$7,"En desarrollo","Requiere apoyo")))</f>
        <v/>
      </c>
    </row>
  </sheetData>
  <mergeCells count="32">
    <mergeCell ref="U8:U9"/>
    <mergeCell ref="V8:V9"/>
    <mergeCell ref="W7:X7"/>
    <mergeCell ref="W8:W9"/>
    <mergeCell ref="X8:X9"/>
    <mergeCell ref="Y7:Z7"/>
    <mergeCell ref="Y8:Y9"/>
    <mergeCell ref="Z8:Z9"/>
    <mergeCell ref="F6:J6"/>
    <mergeCell ref="K6:O6"/>
    <mergeCell ref="Q6:Z6"/>
    <mergeCell ref="Q7:R7"/>
    <mergeCell ref="Q8:Q9"/>
    <mergeCell ref="R8:R9"/>
    <mergeCell ref="S7:T7"/>
    <mergeCell ref="S8:S9"/>
    <mergeCell ref="T8:T9"/>
    <mergeCell ref="U7:V7"/>
    <mergeCell ref="A6:A9"/>
    <mergeCell ref="B6:B9"/>
    <mergeCell ref="C6:E6"/>
    <mergeCell ref="C7:C9"/>
    <mergeCell ref="D7:D9"/>
    <mergeCell ref="E7:E9"/>
    <mergeCell ref="A1:Z1"/>
    <mergeCell ref="A2:Z2"/>
    <mergeCell ref="C3:J3"/>
    <mergeCell ref="C4:J4"/>
    <mergeCell ref="K3:L3"/>
    <mergeCell ref="K4:L4"/>
    <mergeCell ref="M3:P3"/>
    <mergeCell ref="M4:P4"/>
  </mergeCells>
  <conditionalFormatting sqref="F10:O54">
    <cfRule type="expression" dxfId="27" priority="1" stopIfTrue="1">
      <formula>(F10="")*($F10&amp;$G10&amp;$H10&amp;$I10&amp;$J10&amp;$K10&amp;$L10&amp;$M10&amp;$N10&amp;$O10&lt;&gt;"")</formula>
    </cfRule>
    <cfRule type="expression" dxfId="26" priority="2" stopIfTrue="1">
      <formula>(F10&lt;&gt;"")*(F10=3)</formula>
    </cfRule>
    <cfRule type="expression" dxfId="25" priority="3" stopIfTrue="1">
      <formula>(F10&lt;&gt;"")*(F10=2)</formula>
    </cfRule>
    <cfRule type="expression" dxfId="24" priority="4" stopIfTrue="1">
      <formula>(F10&lt;&gt;"")*(F10&lt;=1)</formula>
    </cfRule>
  </conditionalFormatting>
  <conditionalFormatting sqref="E10:E54">
    <cfRule type="expression" dxfId="23" priority="5" stopIfTrue="1">
      <formula>E10="Esperado"</formula>
    </cfRule>
    <cfRule type="expression" dxfId="22" priority="6" stopIfTrue="1">
      <formula>E10="En desarrollo"</formula>
    </cfRule>
    <cfRule type="expression" dxfId="21" priority="7" stopIfTrue="1">
      <formula>E10="Requiere apoyo"</formula>
    </cfRule>
  </conditionalFormatting>
  <conditionalFormatting sqref="R10:R54">
    <cfRule type="expression" dxfId="20" priority="8" stopIfTrue="1">
      <formula>R10="Esperado"</formula>
    </cfRule>
    <cfRule type="expression" dxfId="19" priority="9" stopIfTrue="1">
      <formula>R10="En desarrollo"</formula>
    </cfRule>
    <cfRule type="expression" dxfId="18" priority="10" stopIfTrue="1">
      <formula>R10="Requiere apoyo"</formula>
    </cfRule>
  </conditionalFormatting>
  <conditionalFormatting sqref="T10:T54">
    <cfRule type="expression" dxfId="17" priority="11" stopIfTrue="1">
      <formula>T10="Esperado"</formula>
    </cfRule>
    <cfRule type="expression" dxfId="16" priority="12" stopIfTrue="1">
      <formula>T10="En desarrollo"</formula>
    </cfRule>
    <cfRule type="expression" dxfId="15" priority="13" stopIfTrue="1">
      <formula>T10="Requiere apoyo"</formula>
    </cfRule>
  </conditionalFormatting>
  <conditionalFormatting sqref="V10:V54">
    <cfRule type="expression" dxfId="14" priority="14" stopIfTrue="1">
      <formula>V10="Esperado"</formula>
    </cfRule>
    <cfRule type="expression" dxfId="13" priority="15" stopIfTrue="1">
      <formula>V10="En desarrollo"</formula>
    </cfRule>
    <cfRule type="expression" dxfId="12" priority="16" stopIfTrue="1">
      <formula>V10="Requiere apoyo"</formula>
    </cfRule>
  </conditionalFormatting>
  <conditionalFormatting sqref="X10:X54">
    <cfRule type="expression" dxfId="11" priority="17" stopIfTrue="1">
      <formula>X10="Esperado"</formula>
    </cfRule>
    <cfRule type="expression" dxfId="10" priority="18" stopIfTrue="1">
      <formula>X10="En desarrollo"</formula>
    </cfRule>
    <cfRule type="expression" dxfId="9" priority="19" stopIfTrue="1">
      <formula>X10="Requiere apoyo"</formula>
    </cfRule>
  </conditionalFormatting>
  <conditionalFormatting sqref="Z10:Z54">
    <cfRule type="expression" dxfId="8" priority="20" stopIfTrue="1">
      <formula>Z10="Esperado"</formula>
    </cfRule>
    <cfRule type="expression" dxfId="7" priority="21" stopIfTrue="1">
      <formula>Z10="En desarrollo"</formula>
    </cfRule>
    <cfRule type="expression" dxfId="6" priority="22" stopIfTrue="1">
      <formula>Z10="Requiere apoyo"</formula>
    </cfRule>
  </conditionalFormatting>
  <dataValidations count="1">
    <dataValidation type="whole" allowBlank="1" showErrorMessage="1" errorTitle="Sólo 0, 1, 2 o 3" error="La rúbrica de los EIA sólo tiene 0, 1, 2 y 3. Escribe uno de esos números." promptTitle="Valoración" prompt="0, 1, 2 o 3 según la rúbrica" sqref="F10:O54" xr:uid="{8529E087-1187-4932-B058-C48FD679B9B9}">
      <formula1>0</formula1>
      <formula2>3</formula2>
    </dataValidation>
  </dataValidations>
  <printOptions horizontalCentered="1"/>
  <pageMargins left="0.4724409448818897" right="0.4724409448818897" top="0.59055118110236215" bottom="0.59055118110236215" header="0.3" footer="0.3"/>
  <pageSetup scale="32" orientation="landscape" horizontalDpi="0" verticalDpi="0" r:id="rId1"/>
  <headerFooter>
    <oddFooter>&amp;CPlaneaciones C&amp;&amp;X · 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801D5-0C88-41A2-83C7-949D090EF50F}">
  <sheetPr>
    <tabColor rgb="FFF5D76E"/>
    <pageSetUpPr fitToPage="1"/>
  </sheetPr>
  <dimension ref="A1:K50"/>
  <sheetViews>
    <sheetView workbookViewId="0"/>
  </sheetViews>
  <sheetFormatPr baseColWidth="10" defaultRowHeight="14.4" x14ac:dyDescent="0.3"/>
  <cols>
    <col min="1" max="1" width="5.77734375" style="72" customWidth="1"/>
    <col min="2" max="2" width="34.77734375" style="72" customWidth="1"/>
    <col min="3" max="3" width="9.33203125" style="72" customWidth="1"/>
    <col min="4" max="4" width="9.77734375" style="72" customWidth="1"/>
    <col min="5" max="5" width="15.33203125" style="72" customWidth="1"/>
    <col min="6" max="9" width="14.33203125" style="72" customWidth="1"/>
    <col min="10" max="10" width="11.5546875" style="72"/>
    <col min="11" max="11" width="0" style="72" hidden="1" customWidth="1"/>
    <col min="12" max="16384" width="11.5546875" style="72"/>
  </cols>
  <sheetData>
    <row r="1" spans="1:11" ht="30" customHeight="1" x14ac:dyDescent="0.4">
      <c r="A1" s="74" t="s">
        <v>91</v>
      </c>
      <c r="B1" s="74"/>
      <c r="C1" s="74"/>
      <c r="D1" s="74"/>
      <c r="E1" s="74"/>
      <c r="F1" s="74"/>
      <c r="G1" s="74"/>
      <c r="H1" s="74"/>
      <c r="I1" s="74"/>
      <c r="K1" s="72">
        <f>IFERROR(LOOKUP(2,1/((Registro!B10:B54&lt;&gt;"")+(Registro!C10:C54&lt;&gt;"")),ROW(Registro!B10:B54)-9),0)</f>
        <v>0</v>
      </c>
    </row>
    <row r="2" spans="1:11" x14ac:dyDescent="0.3">
      <c r="A2" s="73" t="str">
        <f>"Escuela: "&amp;IF(Registro!C3="","____________________",Registro!C3)&amp;"     CCT: "&amp;IF(Registro!M3="","__________",Registro!M3)&amp;"     Grupo: "&amp;IF(Registro!M4="","_____",Registro!M4)</f>
        <v>Escuela: ____________________     CCT: __________     Grupo: _____</v>
      </c>
      <c r="B2" s="73"/>
      <c r="C2" s="73"/>
      <c r="D2" s="73"/>
      <c r="E2" s="73"/>
      <c r="F2" s="73"/>
      <c r="G2" s="73"/>
      <c r="H2" s="73"/>
      <c r="I2" s="73"/>
    </row>
    <row r="3" spans="1:11" x14ac:dyDescent="0.3">
      <c r="A3" s="73" t="str">
        <f>"Docente: "&amp;IF(Registro!C4="","______________________________",Registro!C4)</f>
        <v>Docente: ______________________________</v>
      </c>
      <c r="B3" s="73"/>
      <c r="C3" s="73"/>
      <c r="D3" s="73"/>
      <c r="E3" s="73"/>
      <c r="F3" s="73"/>
      <c r="G3" s="73"/>
      <c r="H3" s="73"/>
      <c r="I3" s="73"/>
    </row>
    <row r="4" spans="1:11" x14ac:dyDescent="0.3">
      <c r="A4" s="75" t="str">
        <f>"Verde: nivel esperado (promedio de "&amp;TEXT(Resultados!C6,"0.0#")&amp;" a 3)   ·   Amarillo: en desarrollo (de "&amp;TEXT(Resultados!C7,"0.0#")&amp;")   ·   Rojo: requiere apoyo (menos de "&amp;TEXT(Resultados!C7,"0.0#")&amp;")"</f>
        <v>Verde: nivel esperado (promedio de 2.5 a 3)   ·   Amarillo: en desarrollo (de 1.5)   ·   Rojo: requiere apoyo (menos de 1.5)</v>
      </c>
      <c r="B4" s="73"/>
      <c r="C4" s="73"/>
      <c r="D4" s="73"/>
      <c r="E4" s="73"/>
      <c r="F4" s="73"/>
      <c r="G4" s="73"/>
      <c r="H4" s="73"/>
      <c r="I4" s="73"/>
    </row>
    <row r="5" spans="1:11" ht="34.049999999999997" customHeight="1" x14ac:dyDescent="0.3">
      <c r="A5" s="76" t="s">
        <v>92</v>
      </c>
      <c r="B5" s="76" t="s">
        <v>7</v>
      </c>
      <c r="C5" s="76" t="s">
        <v>9</v>
      </c>
      <c r="D5" s="76" t="s">
        <v>10</v>
      </c>
      <c r="E5" s="76" t="s">
        <v>54</v>
      </c>
      <c r="F5" s="77" t="s">
        <v>14</v>
      </c>
      <c r="G5" s="78" t="s">
        <v>17</v>
      </c>
      <c r="H5" s="79" t="s">
        <v>22</v>
      </c>
      <c r="I5" s="80" t="s">
        <v>25</v>
      </c>
    </row>
    <row r="6" spans="1:11" ht="21" customHeight="1" x14ac:dyDescent="0.3">
      <c r="A6" s="85" t="str">
        <f>IF(AND(Registro!B10="",Registro!C10=""),"",Registro!A10)</f>
        <v/>
      </c>
      <c r="B6" s="86" t="str">
        <f>IF(Registro!B10="",IF(Registro!C10="","","(sin nombre)"),Registro!B10)</f>
        <v/>
      </c>
      <c r="C6" s="85" t="str">
        <f>IF(Registro!C10="","",Registro!C10)</f>
        <v/>
      </c>
      <c r="D6" s="87" t="str">
        <f>IF(Registro!C10="","",Registro!D10)</f>
        <v/>
      </c>
      <c r="E6" s="84" t="str">
        <f>IF(Registro!E10="","",Registro!E10)</f>
        <v/>
      </c>
      <c r="F6" s="84" t="str">
        <f>IF(Registro!R10="","",Registro!R10)</f>
        <v/>
      </c>
      <c r="G6" s="84" t="str">
        <f>IF(Registro!T10="","",Registro!T10)</f>
        <v/>
      </c>
      <c r="H6" s="84" t="str">
        <f>IF(Registro!V10="","",Registro!V10)</f>
        <v/>
      </c>
      <c r="I6" s="84" t="str">
        <f>IF(Registro!X10="","",Registro!X10)</f>
        <v/>
      </c>
    </row>
    <row r="7" spans="1:11" ht="21" customHeight="1" x14ac:dyDescent="0.3">
      <c r="A7" s="82" t="str">
        <f>IF(AND(Registro!B11="",Registro!C11=""),"",Registro!A11)</f>
        <v/>
      </c>
      <c r="B7" s="81" t="str">
        <f>IF(Registro!B11="",IF(Registro!C11="","","(sin nombre)"),Registro!B11)</f>
        <v/>
      </c>
      <c r="C7" s="82" t="str">
        <f>IF(Registro!C11="","",Registro!C11)</f>
        <v/>
      </c>
      <c r="D7" s="83" t="str">
        <f>IF(Registro!C11="","",Registro!D11)</f>
        <v/>
      </c>
      <c r="E7" s="84" t="str">
        <f>IF(Registro!E11="","",Registro!E11)</f>
        <v/>
      </c>
      <c r="F7" s="84" t="str">
        <f>IF(Registro!R11="","",Registro!R11)</f>
        <v/>
      </c>
      <c r="G7" s="84" t="str">
        <f>IF(Registro!T11="","",Registro!T11)</f>
        <v/>
      </c>
      <c r="H7" s="84" t="str">
        <f>IF(Registro!V11="","",Registro!V11)</f>
        <v/>
      </c>
      <c r="I7" s="84" t="str">
        <f>IF(Registro!X11="","",Registro!X11)</f>
        <v/>
      </c>
    </row>
    <row r="8" spans="1:11" ht="21" customHeight="1" x14ac:dyDescent="0.3">
      <c r="A8" s="85" t="str">
        <f>IF(AND(Registro!B12="",Registro!C12=""),"",Registro!A12)</f>
        <v/>
      </c>
      <c r="B8" s="86" t="str">
        <f>IF(Registro!B12="",IF(Registro!C12="","","(sin nombre)"),Registro!B12)</f>
        <v/>
      </c>
      <c r="C8" s="85" t="str">
        <f>IF(Registro!C12="","",Registro!C12)</f>
        <v/>
      </c>
      <c r="D8" s="87" t="str">
        <f>IF(Registro!C12="","",Registro!D12)</f>
        <v/>
      </c>
      <c r="E8" s="84" t="str">
        <f>IF(Registro!E12="","",Registro!E12)</f>
        <v/>
      </c>
      <c r="F8" s="84" t="str">
        <f>IF(Registro!R12="","",Registro!R12)</f>
        <v/>
      </c>
      <c r="G8" s="84" t="str">
        <f>IF(Registro!T12="","",Registro!T12)</f>
        <v/>
      </c>
      <c r="H8" s="84" t="str">
        <f>IF(Registro!V12="","",Registro!V12)</f>
        <v/>
      </c>
      <c r="I8" s="84" t="str">
        <f>IF(Registro!X12="","",Registro!X12)</f>
        <v/>
      </c>
    </row>
    <row r="9" spans="1:11" ht="21" customHeight="1" x14ac:dyDescent="0.3">
      <c r="A9" s="82" t="str">
        <f>IF(AND(Registro!B13="",Registro!C13=""),"",Registro!A13)</f>
        <v/>
      </c>
      <c r="B9" s="81" t="str">
        <f>IF(Registro!B13="",IF(Registro!C13="","","(sin nombre)"),Registro!B13)</f>
        <v/>
      </c>
      <c r="C9" s="82" t="str">
        <f>IF(Registro!C13="","",Registro!C13)</f>
        <v/>
      </c>
      <c r="D9" s="83" t="str">
        <f>IF(Registro!C13="","",Registro!D13)</f>
        <v/>
      </c>
      <c r="E9" s="84" t="str">
        <f>IF(Registro!E13="","",Registro!E13)</f>
        <v/>
      </c>
      <c r="F9" s="84" t="str">
        <f>IF(Registro!R13="","",Registro!R13)</f>
        <v/>
      </c>
      <c r="G9" s="84" t="str">
        <f>IF(Registro!T13="","",Registro!T13)</f>
        <v/>
      </c>
      <c r="H9" s="84" t="str">
        <f>IF(Registro!V13="","",Registro!V13)</f>
        <v/>
      </c>
      <c r="I9" s="84" t="str">
        <f>IF(Registro!X13="","",Registro!X13)</f>
        <v/>
      </c>
    </row>
    <row r="10" spans="1:11" ht="21" customHeight="1" x14ac:dyDescent="0.3">
      <c r="A10" s="85" t="str">
        <f>IF(AND(Registro!B14="",Registro!C14=""),"",Registro!A14)</f>
        <v/>
      </c>
      <c r="B10" s="86" t="str">
        <f>IF(Registro!B14="",IF(Registro!C14="","","(sin nombre)"),Registro!B14)</f>
        <v/>
      </c>
      <c r="C10" s="85" t="str">
        <f>IF(Registro!C14="","",Registro!C14)</f>
        <v/>
      </c>
      <c r="D10" s="87" t="str">
        <f>IF(Registro!C14="","",Registro!D14)</f>
        <v/>
      </c>
      <c r="E10" s="84" t="str">
        <f>IF(Registro!E14="","",Registro!E14)</f>
        <v/>
      </c>
      <c r="F10" s="84" t="str">
        <f>IF(Registro!R14="","",Registro!R14)</f>
        <v/>
      </c>
      <c r="G10" s="84" t="str">
        <f>IF(Registro!T14="","",Registro!T14)</f>
        <v/>
      </c>
      <c r="H10" s="84" t="str">
        <f>IF(Registro!V14="","",Registro!V14)</f>
        <v/>
      </c>
      <c r="I10" s="84" t="str">
        <f>IF(Registro!X14="","",Registro!X14)</f>
        <v/>
      </c>
    </row>
    <row r="11" spans="1:11" ht="21" customHeight="1" x14ac:dyDescent="0.3">
      <c r="A11" s="82" t="str">
        <f>IF(AND(Registro!B15="",Registro!C15=""),"",Registro!A15)</f>
        <v/>
      </c>
      <c r="B11" s="81" t="str">
        <f>IF(Registro!B15="",IF(Registro!C15="","","(sin nombre)"),Registro!B15)</f>
        <v/>
      </c>
      <c r="C11" s="82" t="str">
        <f>IF(Registro!C15="","",Registro!C15)</f>
        <v/>
      </c>
      <c r="D11" s="83" t="str">
        <f>IF(Registro!C15="","",Registro!D15)</f>
        <v/>
      </c>
      <c r="E11" s="84" t="str">
        <f>IF(Registro!E15="","",Registro!E15)</f>
        <v/>
      </c>
      <c r="F11" s="84" t="str">
        <f>IF(Registro!R15="","",Registro!R15)</f>
        <v/>
      </c>
      <c r="G11" s="84" t="str">
        <f>IF(Registro!T15="","",Registro!T15)</f>
        <v/>
      </c>
      <c r="H11" s="84" t="str">
        <f>IF(Registro!V15="","",Registro!V15)</f>
        <v/>
      </c>
      <c r="I11" s="84" t="str">
        <f>IF(Registro!X15="","",Registro!X15)</f>
        <v/>
      </c>
    </row>
    <row r="12" spans="1:11" ht="21" customHeight="1" x14ac:dyDescent="0.3">
      <c r="A12" s="85" t="str">
        <f>IF(AND(Registro!B16="",Registro!C16=""),"",Registro!A16)</f>
        <v/>
      </c>
      <c r="B12" s="86" t="str">
        <f>IF(Registro!B16="",IF(Registro!C16="","","(sin nombre)"),Registro!B16)</f>
        <v/>
      </c>
      <c r="C12" s="85" t="str">
        <f>IF(Registro!C16="","",Registro!C16)</f>
        <v/>
      </c>
      <c r="D12" s="87" t="str">
        <f>IF(Registro!C16="","",Registro!D16)</f>
        <v/>
      </c>
      <c r="E12" s="84" t="str">
        <f>IF(Registro!E16="","",Registro!E16)</f>
        <v/>
      </c>
      <c r="F12" s="84" t="str">
        <f>IF(Registro!R16="","",Registro!R16)</f>
        <v/>
      </c>
      <c r="G12" s="84" t="str">
        <f>IF(Registro!T16="","",Registro!T16)</f>
        <v/>
      </c>
      <c r="H12" s="84" t="str">
        <f>IF(Registro!V16="","",Registro!V16)</f>
        <v/>
      </c>
      <c r="I12" s="84" t="str">
        <f>IF(Registro!X16="","",Registro!X16)</f>
        <v/>
      </c>
    </row>
    <row r="13" spans="1:11" ht="21" customHeight="1" x14ac:dyDescent="0.3">
      <c r="A13" s="82" t="str">
        <f>IF(AND(Registro!B17="",Registro!C17=""),"",Registro!A17)</f>
        <v/>
      </c>
      <c r="B13" s="81" t="str">
        <f>IF(Registro!B17="",IF(Registro!C17="","","(sin nombre)"),Registro!B17)</f>
        <v/>
      </c>
      <c r="C13" s="82" t="str">
        <f>IF(Registro!C17="","",Registro!C17)</f>
        <v/>
      </c>
      <c r="D13" s="83" t="str">
        <f>IF(Registro!C17="","",Registro!D17)</f>
        <v/>
      </c>
      <c r="E13" s="84" t="str">
        <f>IF(Registro!E17="","",Registro!E17)</f>
        <v/>
      </c>
      <c r="F13" s="84" t="str">
        <f>IF(Registro!R17="","",Registro!R17)</f>
        <v/>
      </c>
      <c r="G13" s="84" t="str">
        <f>IF(Registro!T17="","",Registro!T17)</f>
        <v/>
      </c>
      <c r="H13" s="84" t="str">
        <f>IF(Registro!V17="","",Registro!V17)</f>
        <v/>
      </c>
      <c r="I13" s="84" t="str">
        <f>IF(Registro!X17="","",Registro!X17)</f>
        <v/>
      </c>
    </row>
    <row r="14" spans="1:11" ht="21" customHeight="1" x14ac:dyDescent="0.3">
      <c r="A14" s="85" t="str">
        <f>IF(AND(Registro!B18="",Registro!C18=""),"",Registro!A18)</f>
        <v/>
      </c>
      <c r="B14" s="86" t="str">
        <f>IF(Registro!B18="",IF(Registro!C18="","","(sin nombre)"),Registro!B18)</f>
        <v/>
      </c>
      <c r="C14" s="85" t="str">
        <f>IF(Registro!C18="","",Registro!C18)</f>
        <v/>
      </c>
      <c r="D14" s="87" t="str">
        <f>IF(Registro!C18="","",Registro!D18)</f>
        <v/>
      </c>
      <c r="E14" s="84" t="str">
        <f>IF(Registro!E18="","",Registro!E18)</f>
        <v/>
      </c>
      <c r="F14" s="84" t="str">
        <f>IF(Registro!R18="","",Registro!R18)</f>
        <v/>
      </c>
      <c r="G14" s="84" t="str">
        <f>IF(Registro!T18="","",Registro!T18)</f>
        <v/>
      </c>
      <c r="H14" s="84" t="str">
        <f>IF(Registro!V18="","",Registro!V18)</f>
        <v/>
      </c>
      <c r="I14" s="84" t="str">
        <f>IF(Registro!X18="","",Registro!X18)</f>
        <v/>
      </c>
    </row>
    <row r="15" spans="1:11" ht="21" customHeight="1" x14ac:dyDescent="0.3">
      <c r="A15" s="82" t="str">
        <f>IF(AND(Registro!B19="",Registro!C19=""),"",Registro!A19)</f>
        <v/>
      </c>
      <c r="B15" s="81" t="str">
        <f>IF(Registro!B19="",IF(Registro!C19="","","(sin nombre)"),Registro!B19)</f>
        <v/>
      </c>
      <c r="C15" s="82" t="str">
        <f>IF(Registro!C19="","",Registro!C19)</f>
        <v/>
      </c>
      <c r="D15" s="83" t="str">
        <f>IF(Registro!C19="","",Registro!D19)</f>
        <v/>
      </c>
      <c r="E15" s="84" t="str">
        <f>IF(Registro!E19="","",Registro!E19)</f>
        <v/>
      </c>
      <c r="F15" s="84" t="str">
        <f>IF(Registro!R19="","",Registro!R19)</f>
        <v/>
      </c>
      <c r="G15" s="84" t="str">
        <f>IF(Registro!T19="","",Registro!T19)</f>
        <v/>
      </c>
      <c r="H15" s="84" t="str">
        <f>IF(Registro!V19="","",Registro!V19)</f>
        <v/>
      </c>
      <c r="I15" s="84" t="str">
        <f>IF(Registro!X19="","",Registro!X19)</f>
        <v/>
      </c>
    </row>
    <row r="16" spans="1:11" ht="21" customHeight="1" x14ac:dyDescent="0.3">
      <c r="A16" s="85" t="str">
        <f>IF(AND(Registro!B20="",Registro!C20=""),"",Registro!A20)</f>
        <v/>
      </c>
      <c r="B16" s="86" t="str">
        <f>IF(Registro!B20="",IF(Registro!C20="","","(sin nombre)"),Registro!B20)</f>
        <v/>
      </c>
      <c r="C16" s="85" t="str">
        <f>IF(Registro!C20="","",Registro!C20)</f>
        <v/>
      </c>
      <c r="D16" s="87" t="str">
        <f>IF(Registro!C20="","",Registro!D20)</f>
        <v/>
      </c>
      <c r="E16" s="84" t="str">
        <f>IF(Registro!E20="","",Registro!E20)</f>
        <v/>
      </c>
      <c r="F16" s="84" t="str">
        <f>IF(Registro!R20="","",Registro!R20)</f>
        <v/>
      </c>
      <c r="G16" s="84" t="str">
        <f>IF(Registro!T20="","",Registro!T20)</f>
        <v/>
      </c>
      <c r="H16" s="84" t="str">
        <f>IF(Registro!V20="","",Registro!V20)</f>
        <v/>
      </c>
      <c r="I16" s="84" t="str">
        <f>IF(Registro!X20="","",Registro!X20)</f>
        <v/>
      </c>
    </row>
    <row r="17" spans="1:9" ht="21" customHeight="1" x14ac:dyDescent="0.3">
      <c r="A17" s="82" t="str">
        <f>IF(AND(Registro!B21="",Registro!C21=""),"",Registro!A21)</f>
        <v/>
      </c>
      <c r="B17" s="81" t="str">
        <f>IF(Registro!B21="",IF(Registro!C21="","","(sin nombre)"),Registro!B21)</f>
        <v/>
      </c>
      <c r="C17" s="82" t="str">
        <f>IF(Registro!C21="","",Registro!C21)</f>
        <v/>
      </c>
      <c r="D17" s="83" t="str">
        <f>IF(Registro!C21="","",Registro!D21)</f>
        <v/>
      </c>
      <c r="E17" s="84" t="str">
        <f>IF(Registro!E21="","",Registro!E21)</f>
        <v/>
      </c>
      <c r="F17" s="84" t="str">
        <f>IF(Registro!R21="","",Registro!R21)</f>
        <v/>
      </c>
      <c r="G17" s="84" t="str">
        <f>IF(Registro!T21="","",Registro!T21)</f>
        <v/>
      </c>
      <c r="H17" s="84" t="str">
        <f>IF(Registro!V21="","",Registro!V21)</f>
        <v/>
      </c>
      <c r="I17" s="84" t="str">
        <f>IF(Registro!X21="","",Registro!X21)</f>
        <v/>
      </c>
    </row>
    <row r="18" spans="1:9" ht="21" customHeight="1" x14ac:dyDescent="0.3">
      <c r="A18" s="85" t="str">
        <f>IF(AND(Registro!B22="",Registro!C22=""),"",Registro!A22)</f>
        <v/>
      </c>
      <c r="B18" s="86" t="str">
        <f>IF(Registro!B22="",IF(Registro!C22="","","(sin nombre)"),Registro!B22)</f>
        <v/>
      </c>
      <c r="C18" s="85" t="str">
        <f>IF(Registro!C22="","",Registro!C22)</f>
        <v/>
      </c>
      <c r="D18" s="87" t="str">
        <f>IF(Registro!C22="","",Registro!D22)</f>
        <v/>
      </c>
      <c r="E18" s="84" t="str">
        <f>IF(Registro!E22="","",Registro!E22)</f>
        <v/>
      </c>
      <c r="F18" s="84" t="str">
        <f>IF(Registro!R22="","",Registro!R22)</f>
        <v/>
      </c>
      <c r="G18" s="84" t="str">
        <f>IF(Registro!T22="","",Registro!T22)</f>
        <v/>
      </c>
      <c r="H18" s="84" t="str">
        <f>IF(Registro!V22="","",Registro!V22)</f>
        <v/>
      </c>
      <c r="I18" s="84" t="str">
        <f>IF(Registro!X22="","",Registro!X22)</f>
        <v/>
      </c>
    </row>
    <row r="19" spans="1:9" ht="21" customHeight="1" x14ac:dyDescent="0.3">
      <c r="A19" s="82" t="str">
        <f>IF(AND(Registro!B23="",Registro!C23=""),"",Registro!A23)</f>
        <v/>
      </c>
      <c r="B19" s="81" t="str">
        <f>IF(Registro!B23="",IF(Registro!C23="","","(sin nombre)"),Registro!B23)</f>
        <v/>
      </c>
      <c r="C19" s="82" t="str">
        <f>IF(Registro!C23="","",Registro!C23)</f>
        <v/>
      </c>
      <c r="D19" s="83" t="str">
        <f>IF(Registro!C23="","",Registro!D23)</f>
        <v/>
      </c>
      <c r="E19" s="84" t="str">
        <f>IF(Registro!E23="","",Registro!E23)</f>
        <v/>
      </c>
      <c r="F19" s="84" t="str">
        <f>IF(Registro!R23="","",Registro!R23)</f>
        <v/>
      </c>
      <c r="G19" s="84" t="str">
        <f>IF(Registro!T23="","",Registro!T23)</f>
        <v/>
      </c>
      <c r="H19" s="84" t="str">
        <f>IF(Registro!V23="","",Registro!V23)</f>
        <v/>
      </c>
      <c r="I19" s="84" t="str">
        <f>IF(Registro!X23="","",Registro!X23)</f>
        <v/>
      </c>
    </row>
    <row r="20" spans="1:9" ht="21" customHeight="1" x14ac:dyDescent="0.3">
      <c r="A20" s="85" t="str">
        <f>IF(AND(Registro!B24="",Registro!C24=""),"",Registro!A24)</f>
        <v/>
      </c>
      <c r="B20" s="86" t="str">
        <f>IF(Registro!B24="",IF(Registro!C24="","","(sin nombre)"),Registro!B24)</f>
        <v/>
      </c>
      <c r="C20" s="85" t="str">
        <f>IF(Registro!C24="","",Registro!C24)</f>
        <v/>
      </c>
      <c r="D20" s="87" t="str">
        <f>IF(Registro!C24="","",Registro!D24)</f>
        <v/>
      </c>
      <c r="E20" s="84" t="str">
        <f>IF(Registro!E24="","",Registro!E24)</f>
        <v/>
      </c>
      <c r="F20" s="84" t="str">
        <f>IF(Registro!R24="","",Registro!R24)</f>
        <v/>
      </c>
      <c r="G20" s="84" t="str">
        <f>IF(Registro!T24="","",Registro!T24)</f>
        <v/>
      </c>
      <c r="H20" s="84" t="str">
        <f>IF(Registro!V24="","",Registro!V24)</f>
        <v/>
      </c>
      <c r="I20" s="84" t="str">
        <f>IF(Registro!X24="","",Registro!X24)</f>
        <v/>
      </c>
    </row>
    <row r="21" spans="1:9" ht="21" customHeight="1" x14ac:dyDescent="0.3">
      <c r="A21" s="82" t="str">
        <f>IF(AND(Registro!B25="",Registro!C25=""),"",Registro!A25)</f>
        <v/>
      </c>
      <c r="B21" s="81" t="str">
        <f>IF(Registro!B25="",IF(Registro!C25="","","(sin nombre)"),Registro!B25)</f>
        <v/>
      </c>
      <c r="C21" s="82" t="str">
        <f>IF(Registro!C25="","",Registro!C25)</f>
        <v/>
      </c>
      <c r="D21" s="83" t="str">
        <f>IF(Registro!C25="","",Registro!D25)</f>
        <v/>
      </c>
      <c r="E21" s="84" t="str">
        <f>IF(Registro!E25="","",Registro!E25)</f>
        <v/>
      </c>
      <c r="F21" s="84" t="str">
        <f>IF(Registro!R25="","",Registro!R25)</f>
        <v/>
      </c>
      <c r="G21" s="84" t="str">
        <f>IF(Registro!T25="","",Registro!T25)</f>
        <v/>
      </c>
      <c r="H21" s="84" t="str">
        <f>IF(Registro!V25="","",Registro!V25)</f>
        <v/>
      </c>
      <c r="I21" s="84" t="str">
        <f>IF(Registro!X25="","",Registro!X25)</f>
        <v/>
      </c>
    </row>
    <row r="22" spans="1:9" ht="21" customHeight="1" x14ac:dyDescent="0.3">
      <c r="A22" s="85" t="str">
        <f>IF(AND(Registro!B26="",Registro!C26=""),"",Registro!A26)</f>
        <v/>
      </c>
      <c r="B22" s="86" t="str">
        <f>IF(Registro!B26="",IF(Registro!C26="","","(sin nombre)"),Registro!B26)</f>
        <v/>
      </c>
      <c r="C22" s="85" t="str">
        <f>IF(Registro!C26="","",Registro!C26)</f>
        <v/>
      </c>
      <c r="D22" s="87" t="str">
        <f>IF(Registro!C26="","",Registro!D26)</f>
        <v/>
      </c>
      <c r="E22" s="84" t="str">
        <f>IF(Registro!E26="","",Registro!E26)</f>
        <v/>
      </c>
      <c r="F22" s="84" t="str">
        <f>IF(Registro!R26="","",Registro!R26)</f>
        <v/>
      </c>
      <c r="G22" s="84" t="str">
        <f>IF(Registro!T26="","",Registro!T26)</f>
        <v/>
      </c>
      <c r="H22" s="84" t="str">
        <f>IF(Registro!V26="","",Registro!V26)</f>
        <v/>
      </c>
      <c r="I22" s="84" t="str">
        <f>IF(Registro!X26="","",Registro!X26)</f>
        <v/>
      </c>
    </row>
    <row r="23" spans="1:9" ht="21" customHeight="1" x14ac:dyDescent="0.3">
      <c r="A23" s="82" t="str">
        <f>IF(AND(Registro!B27="",Registro!C27=""),"",Registro!A27)</f>
        <v/>
      </c>
      <c r="B23" s="81" t="str">
        <f>IF(Registro!B27="",IF(Registro!C27="","","(sin nombre)"),Registro!B27)</f>
        <v/>
      </c>
      <c r="C23" s="82" t="str">
        <f>IF(Registro!C27="","",Registro!C27)</f>
        <v/>
      </c>
      <c r="D23" s="83" t="str">
        <f>IF(Registro!C27="","",Registro!D27)</f>
        <v/>
      </c>
      <c r="E23" s="84" t="str">
        <f>IF(Registro!E27="","",Registro!E27)</f>
        <v/>
      </c>
      <c r="F23" s="84" t="str">
        <f>IF(Registro!R27="","",Registro!R27)</f>
        <v/>
      </c>
      <c r="G23" s="84" t="str">
        <f>IF(Registro!T27="","",Registro!T27)</f>
        <v/>
      </c>
      <c r="H23" s="84" t="str">
        <f>IF(Registro!V27="","",Registro!V27)</f>
        <v/>
      </c>
      <c r="I23" s="84" t="str">
        <f>IF(Registro!X27="","",Registro!X27)</f>
        <v/>
      </c>
    </row>
    <row r="24" spans="1:9" ht="21" customHeight="1" x14ac:dyDescent="0.3">
      <c r="A24" s="85" t="str">
        <f>IF(AND(Registro!B28="",Registro!C28=""),"",Registro!A28)</f>
        <v/>
      </c>
      <c r="B24" s="86" t="str">
        <f>IF(Registro!B28="",IF(Registro!C28="","","(sin nombre)"),Registro!B28)</f>
        <v/>
      </c>
      <c r="C24" s="85" t="str">
        <f>IF(Registro!C28="","",Registro!C28)</f>
        <v/>
      </c>
      <c r="D24" s="87" t="str">
        <f>IF(Registro!C28="","",Registro!D28)</f>
        <v/>
      </c>
      <c r="E24" s="84" t="str">
        <f>IF(Registro!E28="","",Registro!E28)</f>
        <v/>
      </c>
      <c r="F24" s="84" t="str">
        <f>IF(Registro!R28="","",Registro!R28)</f>
        <v/>
      </c>
      <c r="G24" s="84" t="str">
        <f>IF(Registro!T28="","",Registro!T28)</f>
        <v/>
      </c>
      <c r="H24" s="84" t="str">
        <f>IF(Registro!V28="","",Registro!V28)</f>
        <v/>
      </c>
      <c r="I24" s="84" t="str">
        <f>IF(Registro!X28="","",Registro!X28)</f>
        <v/>
      </c>
    </row>
    <row r="25" spans="1:9" ht="21" customHeight="1" x14ac:dyDescent="0.3">
      <c r="A25" s="82" t="str">
        <f>IF(AND(Registro!B29="",Registro!C29=""),"",Registro!A29)</f>
        <v/>
      </c>
      <c r="B25" s="81" t="str">
        <f>IF(Registro!B29="",IF(Registro!C29="","","(sin nombre)"),Registro!B29)</f>
        <v/>
      </c>
      <c r="C25" s="82" t="str">
        <f>IF(Registro!C29="","",Registro!C29)</f>
        <v/>
      </c>
      <c r="D25" s="83" t="str">
        <f>IF(Registro!C29="","",Registro!D29)</f>
        <v/>
      </c>
      <c r="E25" s="84" t="str">
        <f>IF(Registro!E29="","",Registro!E29)</f>
        <v/>
      </c>
      <c r="F25" s="84" t="str">
        <f>IF(Registro!R29="","",Registro!R29)</f>
        <v/>
      </c>
      <c r="G25" s="84" t="str">
        <f>IF(Registro!T29="","",Registro!T29)</f>
        <v/>
      </c>
      <c r="H25" s="84" t="str">
        <f>IF(Registro!V29="","",Registro!V29)</f>
        <v/>
      </c>
      <c r="I25" s="84" t="str">
        <f>IF(Registro!X29="","",Registro!X29)</f>
        <v/>
      </c>
    </row>
    <row r="26" spans="1:9" ht="21" customHeight="1" x14ac:dyDescent="0.3">
      <c r="A26" s="85" t="str">
        <f>IF(AND(Registro!B30="",Registro!C30=""),"",Registro!A30)</f>
        <v/>
      </c>
      <c r="B26" s="86" t="str">
        <f>IF(Registro!B30="",IF(Registro!C30="","","(sin nombre)"),Registro!B30)</f>
        <v/>
      </c>
      <c r="C26" s="85" t="str">
        <f>IF(Registro!C30="","",Registro!C30)</f>
        <v/>
      </c>
      <c r="D26" s="87" t="str">
        <f>IF(Registro!C30="","",Registro!D30)</f>
        <v/>
      </c>
      <c r="E26" s="84" t="str">
        <f>IF(Registro!E30="","",Registro!E30)</f>
        <v/>
      </c>
      <c r="F26" s="84" t="str">
        <f>IF(Registro!R30="","",Registro!R30)</f>
        <v/>
      </c>
      <c r="G26" s="84" t="str">
        <f>IF(Registro!T30="","",Registro!T30)</f>
        <v/>
      </c>
      <c r="H26" s="84" t="str">
        <f>IF(Registro!V30="","",Registro!V30)</f>
        <v/>
      </c>
      <c r="I26" s="84" t="str">
        <f>IF(Registro!X30="","",Registro!X30)</f>
        <v/>
      </c>
    </row>
    <row r="27" spans="1:9" ht="21" customHeight="1" x14ac:dyDescent="0.3">
      <c r="A27" s="82" t="str">
        <f>IF(AND(Registro!B31="",Registro!C31=""),"",Registro!A31)</f>
        <v/>
      </c>
      <c r="B27" s="81" t="str">
        <f>IF(Registro!B31="",IF(Registro!C31="","","(sin nombre)"),Registro!B31)</f>
        <v/>
      </c>
      <c r="C27" s="82" t="str">
        <f>IF(Registro!C31="","",Registro!C31)</f>
        <v/>
      </c>
      <c r="D27" s="83" t="str">
        <f>IF(Registro!C31="","",Registro!D31)</f>
        <v/>
      </c>
      <c r="E27" s="84" t="str">
        <f>IF(Registro!E31="","",Registro!E31)</f>
        <v/>
      </c>
      <c r="F27" s="84" t="str">
        <f>IF(Registro!R31="","",Registro!R31)</f>
        <v/>
      </c>
      <c r="G27" s="84" t="str">
        <f>IF(Registro!T31="","",Registro!T31)</f>
        <v/>
      </c>
      <c r="H27" s="84" t="str">
        <f>IF(Registro!V31="","",Registro!V31)</f>
        <v/>
      </c>
      <c r="I27" s="84" t="str">
        <f>IF(Registro!X31="","",Registro!X31)</f>
        <v/>
      </c>
    </row>
    <row r="28" spans="1:9" ht="21" customHeight="1" x14ac:dyDescent="0.3">
      <c r="A28" s="85" t="str">
        <f>IF(AND(Registro!B32="",Registro!C32=""),"",Registro!A32)</f>
        <v/>
      </c>
      <c r="B28" s="86" t="str">
        <f>IF(Registro!B32="",IF(Registro!C32="","","(sin nombre)"),Registro!B32)</f>
        <v/>
      </c>
      <c r="C28" s="85" t="str">
        <f>IF(Registro!C32="","",Registro!C32)</f>
        <v/>
      </c>
      <c r="D28" s="87" t="str">
        <f>IF(Registro!C32="","",Registro!D32)</f>
        <v/>
      </c>
      <c r="E28" s="84" t="str">
        <f>IF(Registro!E32="","",Registro!E32)</f>
        <v/>
      </c>
      <c r="F28" s="84" t="str">
        <f>IF(Registro!R32="","",Registro!R32)</f>
        <v/>
      </c>
      <c r="G28" s="84" t="str">
        <f>IF(Registro!T32="","",Registro!T32)</f>
        <v/>
      </c>
      <c r="H28" s="84" t="str">
        <f>IF(Registro!V32="","",Registro!V32)</f>
        <v/>
      </c>
      <c r="I28" s="84" t="str">
        <f>IF(Registro!X32="","",Registro!X32)</f>
        <v/>
      </c>
    </row>
    <row r="29" spans="1:9" ht="21" customHeight="1" x14ac:dyDescent="0.3">
      <c r="A29" s="82" t="str">
        <f>IF(AND(Registro!B33="",Registro!C33=""),"",Registro!A33)</f>
        <v/>
      </c>
      <c r="B29" s="81" t="str">
        <f>IF(Registro!B33="",IF(Registro!C33="","","(sin nombre)"),Registro!B33)</f>
        <v/>
      </c>
      <c r="C29" s="82" t="str">
        <f>IF(Registro!C33="","",Registro!C33)</f>
        <v/>
      </c>
      <c r="D29" s="83" t="str">
        <f>IF(Registro!C33="","",Registro!D33)</f>
        <v/>
      </c>
      <c r="E29" s="84" t="str">
        <f>IF(Registro!E33="","",Registro!E33)</f>
        <v/>
      </c>
      <c r="F29" s="84" t="str">
        <f>IF(Registro!R33="","",Registro!R33)</f>
        <v/>
      </c>
      <c r="G29" s="84" t="str">
        <f>IF(Registro!T33="","",Registro!T33)</f>
        <v/>
      </c>
      <c r="H29" s="84" t="str">
        <f>IF(Registro!V33="","",Registro!V33)</f>
        <v/>
      </c>
      <c r="I29" s="84" t="str">
        <f>IF(Registro!X33="","",Registro!X33)</f>
        <v/>
      </c>
    </row>
    <row r="30" spans="1:9" ht="21" customHeight="1" x14ac:dyDescent="0.3">
      <c r="A30" s="85" t="str">
        <f>IF(AND(Registro!B34="",Registro!C34=""),"",Registro!A34)</f>
        <v/>
      </c>
      <c r="B30" s="86" t="str">
        <f>IF(Registro!B34="",IF(Registro!C34="","","(sin nombre)"),Registro!B34)</f>
        <v/>
      </c>
      <c r="C30" s="85" t="str">
        <f>IF(Registro!C34="","",Registro!C34)</f>
        <v/>
      </c>
      <c r="D30" s="87" t="str">
        <f>IF(Registro!C34="","",Registro!D34)</f>
        <v/>
      </c>
      <c r="E30" s="84" t="str">
        <f>IF(Registro!E34="","",Registro!E34)</f>
        <v/>
      </c>
      <c r="F30" s="84" t="str">
        <f>IF(Registro!R34="","",Registro!R34)</f>
        <v/>
      </c>
      <c r="G30" s="84" t="str">
        <f>IF(Registro!T34="","",Registro!T34)</f>
        <v/>
      </c>
      <c r="H30" s="84" t="str">
        <f>IF(Registro!V34="","",Registro!V34)</f>
        <v/>
      </c>
      <c r="I30" s="84" t="str">
        <f>IF(Registro!X34="","",Registro!X34)</f>
        <v/>
      </c>
    </row>
    <row r="31" spans="1:9" ht="21" customHeight="1" x14ac:dyDescent="0.3">
      <c r="A31" s="82" t="str">
        <f>IF(AND(Registro!B35="",Registro!C35=""),"",Registro!A35)</f>
        <v/>
      </c>
      <c r="B31" s="81" t="str">
        <f>IF(Registro!B35="",IF(Registro!C35="","","(sin nombre)"),Registro!B35)</f>
        <v/>
      </c>
      <c r="C31" s="82" t="str">
        <f>IF(Registro!C35="","",Registro!C35)</f>
        <v/>
      </c>
      <c r="D31" s="83" t="str">
        <f>IF(Registro!C35="","",Registro!D35)</f>
        <v/>
      </c>
      <c r="E31" s="84" t="str">
        <f>IF(Registro!E35="","",Registro!E35)</f>
        <v/>
      </c>
      <c r="F31" s="84" t="str">
        <f>IF(Registro!R35="","",Registro!R35)</f>
        <v/>
      </c>
      <c r="G31" s="84" t="str">
        <f>IF(Registro!T35="","",Registro!T35)</f>
        <v/>
      </c>
      <c r="H31" s="84" t="str">
        <f>IF(Registro!V35="","",Registro!V35)</f>
        <v/>
      </c>
      <c r="I31" s="84" t="str">
        <f>IF(Registro!X35="","",Registro!X35)</f>
        <v/>
      </c>
    </row>
    <row r="32" spans="1:9" ht="21" customHeight="1" x14ac:dyDescent="0.3">
      <c r="A32" s="85" t="str">
        <f>IF(AND(Registro!B36="",Registro!C36=""),"",Registro!A36)</f>
        <v/>
      </c>
      <c r="B32" s="86" t="str">
        <f>IF(Registro!B36="",IF(Registro!C36="","","(sin nombre)"),Registro!B36)</f>
        <v/>
      </c>
      <c r="C32" s="85" t="str">
        <f>IF(Registro!C36="","",Registro!C36)</f>
        <v/>
      </c>
      <c r="D32" s="87" t="str">
        <f>IF(Registro!C36="","",Registro!D36)</f>
        <v/>
      </c>
      <c r="E32" s="84" t="str">
        <f>IF(Registro!E36="","",Registro!E36)</f>
        <v/>
      </c>
      <c r="F32" s="84" t="str">
        <f>IF(Registro!R36="","",Registro!R36)</f>
        <v/>
      </c>
      <c r="G32" s="84" t="str">
        <f>IF(Registro!T36="","",Registro!T36)</f>
        <v/>
      </c>
      <c r="H32" s="84" t="str">
        <f>IF(Registro!V36="","",Registro!V36)</f>
        <v/>
      </c>
      <c r="I32" s="84" t="str">
        <f>IF(Registro!X36="","",Registro!X36)</f>
        <v/>
      </c>
    </row>
    <row r="33" spans="1:9" ht="21" customHeight="1" x14ac:dyDescent="0.3">
      <c r="A33" s="82" t="str">
        <f>IF(AND(Registro!B37="",Registro!C37=""),"",Registro!A37)</f>
        <v/>
      </c>
      <c r="B33" s="81" t="str">
        <f>IF(Registro!B37="",IF(Registro!C37="","","(sin nombre)"),Registro!B37)</f>
        <v/>
      </c>
      <c r="C33" s="82" t="str">
        <f>IF(Registro!C37="","",Registro!C37)</f>
        <v/>
      </c>
      <c r="D33" s="83" t="str">
        <f>IF(Registro!C37="","",Registro!D37)</f>
        <v/>
      </c>
      <c r="E33" s="84" t="str">
        <f>IF(Registro!E37="","",Registro!E37)</f>
        <v/>
      </c>
      <c r="F33" s="84" t="str">
        <f>IF(Registro!R37="","",Registro!R37)</f>
        <v/>
      </c>
      <c r="G33" s="84" t="str">
        <f>IF(Registro!T37="","",Registro!T37)</f>
        <v/>
      </c>
      <c r="H33" s="84" t="str">
        <f>IF(Registro!V37="","",Registro!V37)</f>
        <v/>
      </c>
      <c r="I33" s="84" t="str">
        <f>IF(Registro!X37="","",Registro!X37)</f>
        <v/>
      </c>
    </row>
    <row r="34" spans="1:9" ht="21" customHeight="1" x14ac:dyDescent="0.3">
      <c r="A34" s="85" t="str">
        <f>IF(AND(Registro!B38="",Registro!C38=""),"",Registro!A38)</f>
        <v/>
      </c>
      <c r="B34" s="86" t="str">
        <f>IF(Registro!B38="",IF(Registro!C38="","","(sin nombre)"),Registro!B38)</f>
        <v/>
      </c>
      <c r="C34" s="85" t="str">
        <f>IF(Registro!C38="","",Registro!C38)</f>
        <v/>
      </c>
      <c r="D34" s="87" t="str">
        <f>IF(Registro!C38="","",Registro!D38)</f>
        <v/>
      </c>
      <c r="E34" s="84" t="str">
        <f>IF(Registro!E38="","",Registro!E38)</f>
        <v/>
      </c>
      <c r="F34" s="84" t="str">
        <f>IF(Registro!R38="","",Registro!R38)</f>
        <v/>
      </c>
      <c r="G34" s="84" t="str">
        <f>IF(Registro!T38="","",Registro!T38)</f>
        <v/>
      </c>
      <c r="H34" s="84" t="str">
        <f>IF(Registro!V38="","",Registro!V38)</f>
        <v/>
      </c>
      <c r="I34" s="84" t="str">
        <f>IF(Registro!X38="","",Registro!X38)</f>
        <v/>
      </c>
    </row>
    <row r="35" spans="1:9" ht="21" customHeight="1" x14ac:dyDescent="0.3">
      <c r="A35" s="82" t="str">
        <f>IF(AND(Registro!B39="",Registro!C39=""),"",Registro!A39)</f>
        <v/>
      </c>
      <c r="B35" s="81" t="str">
        <f>IF(Registro!B39="",IF(Registro!C39="","","(sin nombre)"),Registro!B39)</f>
        <v/>
      </c>
      <c r="C35" s="82" t="str">
        <f>IF(Registro!C39="","",Registro!C39)</f>
        <v/>
      </c>
      <c r="D35" s="83" t="str">
        <f>IF(Registro!C39="","",Registro!D39)</f>
        <v/>
      </c>
      <c r="E35" s="84" t="str">
        <f>IF(Registro!E39="","",Registro!E39)</f>
        <v/>
      </c>
      <c r="F35" s="84" t="str">
        <f>IF(Registro!R39="","",Registro!R39)</f>
        <v/>
      </c>
      <c r="G35" s="84" t="str">
        <f>IF(Registro!T39="","",Registro!T39)</f>
        <v/>
      </c>
      <c r="H35" s="84" t="str">
        <f>IF(Registro!V39="","",Registro!V39)</f>
        <v/>
      </c>
      <c r="I35" s="84" t="str">
        <f>IF(Registro!X39="","",Registro!X39)</f>
        <v/>
      </c>
    </row>
    <row r="36" spans="1:9" ht="21" customHeight="1" x14ac:dyDescent="0.3">
      <c r="A36" s="85" t="str">
        <f>IF(AND(Registro!B40="",Registro!C40=""),"",Registro!A40)</f>
        <v/>
      </c>
      <c r="B36" s="86" t="str">
        <f>IF(Registro!B40="",IF(Registro!C40="","","(sin nombre)"),Registro!B40)</f>
        <v/>
      </c>
      <c r="C36" s="85" t="str">
        <f>IF(Registro!C40="","",Registro!C40)</f>
        <v/>
      </c>
      <c r="D36" s="87" t="str">
        <f>IF(Registro!C40="","",Registro!D40)</f>
        <v/>
      </c>
      <c r="E36" s="84" t="str">
        <f>IF(Registro!E40="","",Registro!E40)</f>
        <v/>
      </c>
      <c r="F36" s="84" t="str">
        <f>IF(Registro!R40="","",Registro!R40)</f>
        <v/>
      </c>
      <c r="G36" s="84" t="str">
        <f>IF(Registro!T40="","",Registro!T40)</f>
        <v/>
      </c>
      <c r="H36" s="84" t="str">
        <f>IF(Registro!V40="","",Registro!V40)</f>
        <v/>
      </c>
      <c r="I36" s="84" t="str">
        <f>IF(Registro!X40="","",Registro!X40)</f>
        <v/>
      </c>
    </row>
    <row r="37" spans="1:9" ht="21" customHeight="1" x14ac:dyDescent="0.3">
      <c r="A37" s="82" t="str">
        <f>IF(AND(Registro!B41="",Registro!C41=""),"",Registro!A41)</f>
        <v/>
      </c>
      <c r="B37" s="81" t="str">
        <f>IF(Registro!B41="",IF(Registro!C41="","","(sin nombre)"),Registro!B41)</f>
        <v/>
      </c>
      <c r="C37" s="82" t="str">
        <f>IF(Registro!C41="","",Registro!C41)</f>
        <v/>
      </c>
      <c r="D37" s="83" t="str">
        <f>IF(Registro!C41="","",Registro!D41)</f>
        <v/>
      </c>
      <c r="E37" s="84" t="str">
        <f>IF(Registro!E41="","",Registro!E41)</f>
        <v/>
      </c>
      <c r="F37" s="84" t="str">
        <f>IF(Registro!R41="","",Registro!R41)</f>
        <v/>
      </c>
      <c r="G37" s="84" t="str">
        <f>IF(Registro!T41="","",Registro!T41)</f>
        <v/>
      </c>
      <c r="H37" s="84" t="str">
        <f>IF(Registro!V41="","",Registro!V41)</f>
        <v/>
      </c>
      <c r="I37" s="84" t="str">
        <f>IF(Registro!X41="","",Registro!X41)</f>
        <v/>
      </c>
    </row>
    <row r="38" spans="1:9" ht="21" customHeight="1" x14ac:dyDescent="0.3">
      <c r="A38" s="85" t="str">
        <f>IF(AND(Registro!B42="",Registro!C42=""),"",Registro!A42)</f>
        <v/>
      </c>
      <c r="B38" s="86" t="str">
        <f>IF(Registro!B42="",IF(Registro!C42="","","(sin nombre)"),Registro!B42)</f>
        <v/>
      </c>
      <c r="C38" s="85" t="str">
        <f>IF(Registro!C42="","",Registro!C42)</f>
        <v/>
      </c>
      <c r="D38" s="87" t="str">
        <f>IF(Registro!C42="","",Registro!D42)</f>
        <v/>
      </c>
      <c r="E38" s="84" t="str">
        <f>IF(Registro!E42="","",Registro!E42)</f>
        <v/>
      </c>
      <c r="F38" s="84" t="str">
        <f>IF(Registro!R42="","",Registro!R42)</f>
        <v/>
      </c>
      <c r="G38" s="84" t="str">
        <f>IF(Registro!T42="","",Registro!T42)</f>
        <v/>
      </c>
      <c r="H38" s="84" t="str">
        <f>IF(Registro!V42="","",Registro!V42)</f>
        <v/>
      </c>
      <c r="I38" s="84" t="str">
        <f>IF(Registro!X42="","",Registro!X42)</f>
        <v/>
      </c>
    </row>
    <row r="39" spans="1:9" ht="21" customHeight="1" x14ac:dyDescent="0.3">
      <c r="A39" s="82" t="str">
        <f>IF(AND(Registro!B43="",Registro!C43=""),"",Registro!A43)</f>
        <v/>
      </c>
      <c r="B39" s="81" t="str">
        <f>IF(Registro!B43="",IF(Registro!C43="","","(sin nombre)"),Registro!B43)</f>
        <v/>
      </c>
      <c r="C39" s="82" t="str">
        <f>IF(Registro!C43="","",Registro!C43)</f>
        <v/>
      </c>
      <c r="D39" s="83" t="str">
        <f>IF(Registro!C43="","",Registro!D43)</f>
        <v/>
      </c>
      <c r="E39" s="84" t="str">
        <f>IF(Registro!E43="","",Registro!E43)</f>
        <v/>
      </c>
      <c r="F39" s="84" t="str">
        <f>IF(Registro!R43="","",Registro!R43)</f>
        <v/>
      </c>
      <c r="G39" s="84" t="str">
        <f>IF(Registro!T43="","",Registro!T43)</f>
        <v/>
      </c>
      <c r="H39" s="84" t="str">
        <f>IF(Registro!V43="","",Registro!V43)</f>
        <v/>
      </c>
      <c r="I39" s="84" t="str">
        <f>IF(Registro!X43="","",Registro!X43)</f>
        <v/>
      </c>
    </row>
    <row r="40" spans="1:9" ht="21" customHeight="1" x14ac:dyDescent="0.3">
      <c r="A40" s="85" t="str">
        <f>IF(AND(Registro!B44="",Registro!C44=""),"",Registro!A44)</f>
        <v/>
      </c>
      <c r="B40" s="86" t="str">
        <f>IF(Registro!B44="",IF(Registro!C44="","","(sin nombre)"),Registro!B44)</f>
        <v/>
      </c>
      <c r="C40" s="85" t="str">
        <f>IF(Registro!C44="","",Registro!C44)</f>
        <v/>
      </c>
      <c r="D40" s="87" t="str">
        <f>IF(Registro!C44="","",Registro!D44)</f>
        <v/>
      </c>
      <c r="E40" s="84" t="str">
        <f>IF(Registro!E44="","",Registro!E44)</f>
        <v/>
      </c>
      <c r="F40" s="84" t="str">
        <f>IF(Registro!R44="","",Registro!R44)</f>
        <v/>
      </c>
      <c r="G40" s="84" t="str">
        <f>IF(Registro!T44="","",Registro!T44)</f>
        <v/>
      </c>
      <c r="H40" s="84" t="str">
        <f>IF(Registro!V44="","",Registro!V44)</f>
        <v/>
      </c>
      <c r="I40" s="84" t="str">
        <f>IF(Registro!X44="","",Registro!X44)</f>
        <v/>
      </c>
    </row>
    <row r="41" spans="1:9" ht="21" customHeight="1" x14ac:dyDescent="0.3">
      <c r="A41" s="82" t="str">
        <f>IF(AND(Registro!B45="",Registro!C45=""),"",Registro!A45)</f>
        <v/>
      </c>
      <c r="B41" s="81" t="str">
        <f>IF(Registro!B45="",IF(Registro!C45="","","(sin nombre)"),Registro!B45)</f>
        <v/>
      </c>
      <c r="C41" s="82" t="str">
        <f>IF(Registro!C45="","",Registro!C45)</f>
        <v/>
      </c>
      <c r="D41" s="83" t="str">
        <f>IF(Registro!C45="","",Registro!D45)</f>
        <v/>
      </c>
      <c r="E41" s="84" t="str">
        <f>IF(Registro!E45="","",Registro!E45)</f>
        <v/>
      </c>
      <c r="F41" s="84" t="str">
        <f>IF(Registro!R45="","",Registro!R45)</f>
        <v/>
      </c>
      <c r="G41" s="84" t="str">
        <f>IF(Registro!T45="","",Registro!T45)</f>
        <v/>
      </c>
      <c r="H41" s="84" t="str">
        <f>IF(Registro!V45="","",Registro!V45)</f>
        <v/>
      </c>
      <c r="I41" s="84" t="str">
        <f>IF(Registro!X45="","",Registro!X45)</f>
        <v/>
      </c>
    </row>
    <row r="42" spans="1:9" ht="21" customHeight="1" x14ac:dyDescent="0.3">
      <c r="A42" s="85" t="str">
        <f>IF(AND(Registro!B46="",Registro!C46=""),"",Registro!A46)</f>
        <v/>
      </c>
      <c r="B42" s="86" t="str">
        <f>IF(Registro!B46="",IF(Registro!C46="","","(sin nombre)"),Registro!B46)</f>
        <v/>
      </c>
      <c r="C42" s="85" t="str">
        <f>IF(Registro!C46="","",Registro!C46)</f>
        <v/>
      </c>
      <c r="D42" s="87" t="str">
        <f>IF(Registro!C46="","",Registro!D46)</f>
        <v/>
      </c>
      <c r="E42" s="84" t="str">
        <f>IF(Registro!E46="","",Registro!E46)</f>
        <v/>
      </c>
      <c r="F42" s="84" t="str">
        <f>IF(Registro!R46="","",Registro!R46)</f>
        <v/>
      </c>
      <c r="G42" s="84" t="str">
        <f>IF(Registro!T46="","",Registro!T46)</f>
        <v/>
      </c>
      <c r="H42" s="84" t="str">
        <f>IF(Registro!V46="","",Registro!V46)</f>
        <v/>
      </c>
      <c r="I42" s="84" t="str">
        <f>IF(Registro!X46="","",Registro!X46)</f>
        <v/>
      </c>
    </row>
    <row r="43" spans="1:9" ht="21" customHeight="1" x14ac:dyDescent="0.3">
      <c r="A43" s="82" t="str">
        <f>IF(AND(Registro!B47="",Registro!C47=""),"",Registro!A47)</f>
        <v/>
      </c>
      <c r="B43" s="81" t="str">
        <f>IF(Registro!B47="",IF(Registro!C47="","","(sin nombre)"),Registro!B47)</f>
        <v/>
      </c>
      <c r="C43" s="82" t="str">
        <f>IF(Registro!C47="","",Registro!C47)</f>
        <v/>
      </c>
      <c r="D43" s="83" t="str">
        <f>IF(Registro!C47="","",Registro!D47)</f>
        <v/>
      </c>
      <c r="E43" s="84" t="str">
        <f>IF(Registro!E47="","",Registro!E47)</f>
        <v/>
      </c>
      <c r="F43" s="84" t="str">
        <f>IF(Registro!R47="","",Registro!R47)</f>
        <v/>
      </c>
      <c r="G43" s="84" t="str">
        <f>IF(Registro!T47="","",Registro!T47)</f>
        <v/>
      </c>
      <c r="H43" s="84" t="str">
        <f>IF(Registro!V47="","",Registro!V47)</f>
        <v/>
      </c>
      <c r="I43" s="84" t="str">
        <f>IF(Registro!X47="","",Registro!X47)</f>
        <v/>
      </c>
    </row>
    <row r="44" spans="1:9" ht="21" customHeight="1" x14ac:dyDescent="0.3">
      <c r="A44" s="85" t="str">
        <f>IF(AND(Registro!B48="",Registro!C48=""),"",Registro!A48)</f>
        <v/>
      </c>
      <c r="B44" s="86" t="str">
        <f>IF(Registro!B48="",IF(Registro!C48="","","(sin nombre)"),Registro!B48)</f>
        <v/>
      </c>
      <c r="C44" s="85" t="str">
        <f>IF(Registro!C48="","",Registro!C48)</f>
        <v/>
      </c>
      <c r="D44" s="87" t="str">
        <f>IF(Registro!C48="","",Registro!D48)</f>
        <v/>
      </c>
      <c r="E44" s="84" t="str">
        <f>IF(Registro!E48="","",Registro!E48)</f>
        <v/>
      </c>
      <c r="F44" s="84" t="str">
        <f>IF(Registro!R48="","",Registro!R48)</f>
        <v/>
      </c>
      <c r="G44" s="84" t="str">
        <f>IF(Registro!T48="","",Registro!T48)</f>
        <v/>
      </c>
      <c r="H44" s="84" t="str">
        <f>IF(Registro!V48="","",Registro!V48)</f>
        <v/>
      </c>
      <c r="I44" s="84" t="str">
        <f>IF(Registro!X48="","",Registro!X48)</f>
        <v/>
      </c>
    </row>
    <row r="45" spans="1:9" ht="21" customHeight="1" x14ac:dyDescent="0.3">
      <c r="A45" s="82" t="str">
        <f>IF(AND(Registro!B49="",Registro!C49=""),"",Registro!A49)</f>
        <v/>
      </c>
      <c r="B45" s="81" t="str">
        <f>IF(Registro!B49="",IF(Registro!C49="","","(sin nombre)"),Registro!B49)</f>
        <v/>
      </c>
      <c r="C45" s="82" t="str">
        <f>IF(Registro!C49="","",Registro!C49)</f>
        <v/>
      </c>
      <c r="D45" s="83" t="str">
        <f>IF(Registro!C49="","",Registro!D49)</f>
        <v/>
      </c>
      <c r="E45" s="84" t="str">
        <f>IF(Registro!E49="","",Registro!E49)</f>
        <v/>
      </c>
      <c r="F45" s="84" t="str">
        <f>IF(Registro!R49="","",Registro!R49)</f>
        <v/>
      </c>
      <c r="G45" s="84" t="str">
        <f>IF(Registro!T49="","",Registro!T49)</f>
        <v/>
      </c>
      <c r="H45" s="84" t="str">
        <f>IF(Registro!V49="","",Registro!V49)</f>
        <v/>
      </c>
      <c r="I45" s="84" t="str">
        <f>IF(Registro!X49="","",Registro!X49)</f>
        <v/>
      </c>
    </row>
    <row r="46" spans="1:9" ht="21" customHeight="1" x14ac:dyDescent="0.3">
      <c r="A46" s="85" t="str">
        <f>IF(AND(Registro!B50="",Registro!C50=""),"",Registro!A50)</f>
        <v/>
      </c>
      <c r="B46" s="86" t="str">
        <f>IF(Registro!B50="",IF(Registro!C50="","","(sin nombre)"),Registro!B50)</f>
        <v/>
      </c>
      <c r="C46" s="85" t="str">
        <f>IF(Registro!C50="","",Registro!C50)</f>
        <v/>
      </c>
      <c r="D46" s="87" t="str">
        <f>IF(Registro!C50="","",Registro!D50)</f>
        <v/>
      </c>
      <c r="E46" s="84" t="str">
        <f>IF(Registro!E50="","",Registro!E50)</f>
        <v/>
      </c>
      <c r="F46" s="84" t="str">
        <f>IF(Registro!R50="","",Registro!R50)</f>
        <v/>
      </c>
      <c r="G46" s="84" t="str">
        <f>IF(Registro!T50="","",Registro!T50)</f>
        <v/>
      </c>
      <c r="H46" s="84" t="str">
        <f>IF(Registro!V50="","",Registro!V50)</f>
        <v/>
      </c>
      <c r="I46" s="84" t="str">
        <f>IF(Registro!X50="","",Registro!X50)</f>
        <v/>
      </c>
    </row>
    <row r="47" spans="1:9" ht="21" customHeight="1" x14ac:dyDescent="0.3">
      <c r="A47" s="82" t="str">
        <f>IF(AND(Registro!B51="",Registro!C51=""),"",Registro!A51)</f>
        <v/>
      </c>
      <c r="B47" s="81" t="str">
        <f>IF(Registro!B51="",IF(Registro!C51="","","(sin nombre)"),Registro!B51)</f>
        <v/>
      </c>
      <c r="C47" s="82" t="str">
        <f>IF(Registro!C51="","",Registro!C51)</f>
        <v/>
      </c>
      <c r="D47" s="83" t="str">
        <f>IF(Registro!C51="","",Registro!D51)</f>
        <v/>
      </c>
      <c r="E47" s="84" t="str">
        <f>IF(Registro!E51="","",Registro!E51)</f>
        <v/>
      </c>
      <c r="F47" s="84" t="str">
        <f>IF(Registro!R51="","",Registro!R51)</f>
        <v/>
      </c>
      <c r="G47" s="84" t="str">
        <f>IF(Registro!T51="","",Registro!T51)</f>
        <v/>
      </c>
      <c r="H47" s="84" t="str">
        <f>IF(Registro!V51="","",Registro!V51)</f>
        <v/>
      </c>
      <c r="I47" s="84" t="str">
        <f>IF(Registro!X51="","",Registro!X51)</f>
        <v/>
      </c>
    </row>
    <row r="48" spans="1:9" ht="21" customHeight="1" x14ac:dyDescent="0.3">
      <c r="A48" s="85" t="str">
        <f>IF(AND(Registro!B52="",Registro!C52=""),"",Registro!A52)</f>
        <v/>
      </c>
      <c r="B48" s="86" t="str">
        <f>IF(Registro!B52="",IF(Registro!C52="","","(sin nombre)"),Registro!B52)</f>
        <v/>
      </c>
      <c r="C48" s="85" t="str">
        <f>IF(Registro!C52="","",Registro!C52)</f>
        <v/>
      </c>
      <c r="D48" s="87" t="str">
        <f>IF(Registro!C52="","",Registro!D52)</f>
        <v/>
      </c>
      <c r="E48" s="84" t="str">
        <f>IF(Registro!E52="","",Registro!E52)</f>
        <v/>
      </c>
      <c r="F48" s="84" t="str">
        <f>IF(Registro!R52="","",Registro!R52)</f>
        <v/>
      </c>
      <c r="G48" s="84" t="str">
        <f>IF(Registro!T52="","",Registro!T52)</f>
        <v/>
      </c>
      <c r="H48" s="84" t="str">
        <f>IF(Registro!V52="","",Registro!V52)</f>
        <v/>
      </c>
      <c r="I48" s="84" t="str">
        <f>IF(Registro!X52="","",Registro!X52)</f>
        <v/>
      </c>
    </row>
    <row r="49" spans="1:9" ht="21" customHeight="1" x14ac:dyDescent="0.3">
      <c r="A49" s="82" t="str">
        <f>IF(AND(Registro!B53="",Registro!C53=""),"",Registro!A53)</f>
        <v/>
      </c>
      <c r="B49" s="81" t="str">
        <f>IF(Registro!B53="",IF(Registro!C53="","","(sin nombre)"),Registro!B53)</f>
        <v/>
      </c>
      <c r="C49" s="82" t="str">
        <f>IF(Registro!C53="","",Registro!C53)</f>
        <v/>
      </c>
      <c r="D49" s="83" t="str">
        <f>IF(Registro!C53="","",Registro!D53)</f>
        <v/>
      </c>
      <c r="E49" s="84" t="str">
        <f>IF(Registro!E53="","",Registro!E53)</f>
        <v/>
      </c>
      <c r="F49" s="84" t="str">
        <f>IF(Registro!R53="","",Registro!R53)</f>
        <v/>
      </c>
      <c r="G49" s="84" t="str">
        <f>IF(Registro!T53="","",Registro!T53)</f>
        <v/>
      </c>
      <c r="H49" s="84" t="str">
        <f>IF(Registro!V53="","",Registro!V53)</f>
        <v/>
      </c>
      <c r="I49" s="84" t="str">
        <f>IF(Registro!X53="","",Registro!X53)</f>
        <v/>
      </c>
    </row>
    <row r="50" spans="1:9" ht="21" customHeight="1" x14ac:dyDescent="0.3">
      <c r="A50" s="85" t="str">
        <f>IF(AND(Registro!B54="",Registro!C54=""),"",Registro!A54)</f>
        <v/>
      </c>
      <c r="B50" s="86" t="str">
        <f>IF(Registro!B54="",IF(Registro!C54="","","(sin nombre)"),Registro!B54)</f>
        <v/>
      </c>
      <c r="C50" s="85" t="str">
        <f>IF(Registro!C54="","",Registro!C54)</f>
        <v/>
      </c>
      <c r="D50" s="87" t="str">
        <f>IF(Registro!C54="","",Registro!D54)</f>
        <v/>
      </c>
      <c r="E50" s="84" t="str">
        <f>IF(Registro!E54="","",Registro!E54)</f>
        <v/>
      </c>
      <c r="F50" s="84" t="str">
        <f>IF(Registro!R54="","",Registro!R54)</f>
        <v/>
      </c>
      <c r="G50" s="84" t="str">
        <f>IF(Registro!T54="","",Registro!T54)</f>
        <v/>
      </c>
      <c r="H50" s="84" t="str">
        <f>IF(Registro!V54="","",Registro!V54)</f>
        <v/>
      </c>
      <c r="I50" s="84" t="str">
        <f>IF(Registro!X54="","",Registro!X54)</f>
        <v/>
      </c>
    </row>
  </sheetData>
  <mergeCells count="4">
    <mergeCell ref="A1:I1"/>
    <mergeCell ref="A2:I2"/>
    <mergeCell ref="A3:I3"/>
    <mergeCell ref="A4:I4"/>
  </mergeCells>
  <conditionalFormatting sqref="E6:I50">
    <cfRule type="expression" dxfId="2" priority="1" stopIfTrue="1">
      <formula>E6="Esperado"</formula>
    </cfRule>
    <cfRule type="expression" dxfId="1" priority="2" stopIfTrue="1">
      <formula>E6="En desarrollo"</formula>
    </cfRule>
    <cfRule type="expression" dxfId="0" priority="3" stopIfTrue="1">
      <formula>E6="Requiere apoyo"</formula>
    </cfRule>
  </conditionalFormatting>
  <printOptions horizontalCentered="1"/>
  <pageMargins left="0.4724409448818897" right="0.4724409448818897" top="0.59055118110236215" bottom="0.59055118110236215" header="0.3" footer="0.3"/>
  <pageSetup scale="74" fitToHeight="0" orientation="portrait" horizontalDpi="0" verticalDpi="0" r:id="rId1"/>
  <headerFooter>
    <oddFooter>&amp;CPlaneaciones C&amp;&amp;X · 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BB912-F6E5-4DE9-B821-72ECD6807607}">
  <sheetPr>
    <tabColor rgb="FF2E9E4F"/>
    <pageSetUpPr fitToPage="1"/>
  </sheetPr>
  <dimension ref="B1:O77"/>
  <sheetViews>
    <sheetView showGridLines="0" workbookViewId="0">
      <selection activeCell="B4" sqref="B4"/>
    </sheetView>
  </sheetViews>
  <sheetFormatPr baseColWidth="10" defaultRowHeight="13.8" x14ac:dyDescent="0.3"/>
  <cols>
    <col min="1" max="1" width="2.77734375" style="1" customWidth="1"/>
    <col min="2" max="2" width="30.77734375" style="1" customWidth="1"/>
    <col min="3" max="3" width="34.77734375" style="1" customWidth="1"/>
    <col min="4" max="9" width="13.77734375" style="1" customWidth="1"/>
    <col min="10" max="10" width="11.5546875" style="1"/>
    <col min="11" max="15" width="0" style="1" hidden="1" customWidth="1"/>
    <col min="16" max="16384" width="11.5546875" style="1"/>
  </cols>
  <sheetData>
    <row r="1" spans="2:10" ht="28.05" customHeight="1" x14ac:dyDescent="0.35">
      <c r="B1" s="37" t="s">
        <v>40</v>
      </c>
      <c r="C1" s="4"/>
      <c r="D1" s="4"/>
      <c r="E1" s="4"/>
      <c r="F1" s="4"/>
      <c r="G1" s="4"/>
      <c r="H1" s="4"/>
      <c r="I1" s="4"/>
      <c r="J1" s="4"/>
    </row>
    <row r="2" spans="2:10" x14ac:dyDescent="0.3">
      <c r="B2" s="38" t="str">
        <f>"Escuela: "&amp;IF(Registro!C3="","________",Registro!C3)&amp;"   ·   CCT: "&amp;IF(Registro!M3="","________",Registro!M3)&amp;"   ·   Grupo: "&amp;IF(Registro!M4="","____",Registro!M4)&amp;"   ·   Docente: "&amp;IF(Registro!C4="","________",Registro!C4)</f>
        <v>Escuela: ________   ·   CCT: ________   ·   Grupo: ____   ·   Docente: ________</v>
      </c>
      <c r="C2" s="2"/>
      <c r="D2" s="2"/>
      <c r="E2" s="2"/>
      <c r="F2" s="2"/>
      <c r="G2" s="2"/>
      <c r="H2" s="2"/>
      <c r="I2" s="2"/>
      <c r="J2" s="2"/>
    </row>
    <row r="4" spans="2:10" x14ac:dyDescent="0.3">
      <c r="B4" s="6" t="s">
        <v>41</v>
      </c>
    </row>
    <row r="5" spans="2:10" x14ac:dyDescent="0.3">
      <c r="B5" s="40" t="s">
        <v>11</v>
      </c>
      <c r="C5" s="40" t="s">
        <v>42</v>
      </c>
      <c r="D5" s="41" t="s">
        <v>43</v>
      </c>
      <c r="E5" s="41"/>
      <c r="F5" s="41"/>
      <c r="G5" s="41"/>
      <c r="H5" s="41"/>
      <c r="I5" s="41"/>
    </row>
    <row r="6" spans="2:10" x14ac:dyDescent="0.3">
      <c r="B6" s="42" t="s">
        <v>44</v>
      </c>
      <c r="C6" s="43">
        <v>2.5</v>
      </c>
      <c r="D6" s="44" t="str">
        <f>"Promedio de "&amp;TEXT(C6,"0.0#")&amp;" a 3 · la mayoría de sus criterios en 3 (Aprendizaje desarrollado)"</f>
        <v>Promedio de 2.5 a 3 · la mayoría de sus criterios en 3 (Aprendizaje desarrollado)</v>
      </c>
      <c r="E6" s="44"/>
      <c r="F6" s="44"/>
      <c r="G6" s="44"/>
      <c r="H6" s="44"/>
      <c r="I6" s="44"/>
    </row>
    <row r="7" spans="2:10" x14ac:dyDescent="0.3">
      <c r="B7" s="45" t="s">
        <v>45</v>
      </c>
      <c r="C7" s="43">
        <v>1.5</v>
      </c>
      <c r="D7" s="44" t="str">
        <f>"Promedio de "&amp;TEXT(C7,"0.0#")&amp;" a menos de "&amp;TEXT(C6,"0.0#")&amp;" · sobre todo en 2 (En proceso de desarrollo)"</f>
        <v>Promedio de 1.5 a menos de 2.5 · sobre todo en 2 (En proceso de desarrollo)</v>
      </c>
      <c r="E7" s="44"/>
      <c r="F7" s="44"/>
      <c r="G7" s="44"/>
      <c r="H7" s="44"/>
      <c r="I7" s="44"/>
    </row>
    <row r="8" spans="2:10" x14ac:dyDescent="0.3">
      <c r="B8" s="46" t="s">
        <v>46</v>
      </c>
      <c r="C8" s="47">
        <v>0</v>
      </c>
      <c r="D8" s="44" t="str">
        <f>"Promedio menor a "&amp;TEXT(C7,"0.0#")&amp;" · sobre todo en 1 o 0 (Requiere apoyo / Sin evidencias)"</f>
        <v>Promedio menor a 1.5 · sobre todo en 1 o 0 (Requiere apoyo / Sin evidencias)</v>
      </c>
      <c r="E8" s="44"/>
      <c r="F8" s="44"/>
      <c r="G8" s="44"/>
      <c r="H8" s="44"/>
      <c r="I8" s="44"/>
    </row>
    <row r="9" spans="2:10" x14ac:dyDescent="0.3">
      <c r="B9" s="39" t="s">
        <v>47</v>
      </c>
    </row>
    <row r="11" spans="2:10" ht="30" customHeight="1" x14ac:dyDescent="0.3">
      <c r="B11" s="48" t="s">
        <v>48</v>
      </c>
      <c r="C11" s="54" t="s">
        <v>44</v>
      </c>
      <c r="D11" s="55" t="s">
        <v>45</v>
      </c>
      <c r="E11" s="56" t="s">
        <v>46</v>
      </c>
      <c r="F11" s="48" t="s">
        <v>49</v>
      </c>
      <c r="G11" s="48" t="s">
        <v>50</v>
      </c>
      <c r="H11" s="48" t="s">
        <v>51</v>
      </c>
      <c r="I11" s="48" t="s">
        <v>52</v>
      </c>
    </row>
    <row r="12" spans="2:10" x14ac:dyDescent="0.3">
      <c r="B12" s="49" t="s">
        <v>14</v>
      </c>
      <c r="C12" s="50">
        <f>COUNTIF(Registro!$R$10:$R$54,"Esperado")</f>
        <v>0</v>
      </c>
      <c r="D12" s="50">
        <f>COUNTIF(Registro!$R$10:$R$54,"En desarrollo")</f>
        <v>0</v>
      </c>
      <c r="E12" s="50">
        <f>COUNTIF(Registro!$R$10:$R$54,"Requiere apoyo")</f>
        <v>0</v>
      </c>
      <c r="F12" s="50">
        <f>SUM(C12:E12)</f>
        <v>0</v>
      </c>
      <c r="G12" s="51" t="str">
        <f>IF($F12=0,"",C12/$F12)</f>
        <v/>
      </c>
      <c r="H12" s="51" t="str">
        <f>IF($F12=0,"",D12/$F12)</f>
        <v/>
      </c>
      <c r="I12" s="51" t="str">
        <f>IF($F12=0,"",E12/$F12)</f>
        <v/>
      </c>
    </row>
    <row r="13" spans="2:10" x14ac:dyDescent="0.3">
      <c r="B13" s="49" t="s">
        <v>36</v>
      </c>
      <c r="C13" s="50">
        <f>COUNTIF(Registro!$T$10:$T$54,"Esperado")</f>
        <v>0</v>
      </c>
      <c r="D13" s="50">
        <f>COUNTIF(Registro!$T$10:$T$54,"En desarrollo")</f>
        <v>0</v>
      </c>
      <c r="E13" s="50">
        <f>COUNTIF(Registro!$T$10:$T$54,"Requiere apoyo")</f>
        <v>0</v>
      </c>
      <c r="F13" s="50">
        <f>SUM(C13:E13)</f>
        <v>0</v>
      </c>
      <c r="G13" s="51" t="str">
        <f>IF($F13=0,"",C13/$F13)</f>
        <v/>
      </c>
      <c r="H13" s="51" t="str">
        <f>IF($F13=0,"",D13/$F13)</f>
        <v/>
      </c>
      <c r="I13" s="51" t="str">
        <f>IF($F13=0,"",E13/$F13)</f>
        <v/>
      </c>
    </row>
    <row r="14" spans="2:10" x14ac:dyDescent="0.3">
      <c r="B14" s="49" t="s">
        <v>37</v>
      </c>
      <c r="C14" s="50">
        <f>COUNTIF(Registro!$V$10:$V$54,"Esperado")</f>
        <v>0</v>
      </c>
      <c r="D14" s="50">
        <f>COUNTIF(Registro!$V$10:$V$54,"En desarrollo")</f>
        <v>0</v>
      </c>
      <c r="E14" s="50">
        <f>COUNTIF(Registro!$V$10:$V$54,"Requiere apoyo")</f>
        <v>0</v>
      </c>
      <c r="F14" s="50">
        <f>SUM(C14:E14)</f>
        <v>0</v>
      </c>
      <c r="G14" s="51" t="str">
        <f>IF($F14=0,"",C14/$F14)</f>
        <v/>
      </c>
      <c r="H14" s="51" t="str">
        <f>IF($F14=0,"",D14/$F14)</f>
        <v/>
      </c>
      <c r="I14" s="51" t="str">
        <f>IF($F14=0,"",E14/$F14)</f>
        <v/>
      </c>
    </row>
    <row r="15" spans="2:10" x14ac:dyDescent="0.3">
      <c r="B15" s="49" t="s">
        <v>38</v>
      </c>
      <c r="C15" s="50">
        <f>COUNTIF(Registro!$X$10:$X$54,"Esperado")</f>
        <v>0</v>
      </c>
      <c r="D15" s="50">
        <f>COUNTIF(Registro!$X$10:$X$54,"En desarrollo")</f>
        <v>0</v>
      </c>
      <c r="E15" s="50">
        <f>COUNTIF(Registro!$X$10:$X$54,"Requiere apoyo")</f>
        <v>0</v>
      </c>
      <c r="F15" s="50">
        <f>SUM(C15:E15)</f>
        <v>0</v>
      </c>
      <c r="G15" s="51" t="str">
        <f>IF($F15=0,"",C15/$F15)</f>
        <v/>
      </c>
      <c r="H15" s="51" t="str">
        <f>IF($F15=0,"",D15/$F15)</f>
        <v/>
      </c>
      <c r="I15" s="51" t="str">
        <f>IF($F15=0,"",E15/$F15)</f>
        <v/>
      </c>
    </row>
    <row r="16" spans="2:10" x14ac:dyDescent="0.3">
      <c r="B16" s="40" t="s">
        <v>39</v>
      </c>
      <c r="C16" s="52">
        <f>COUNTIF(Registro!$Z$10:$Z$54,"Esperado")</f>
        <v>0</v>
      </c>
      <c r="D16" s="52">
        <f>COUNTIF(Registro!$Z$10:$Z$54,"En desarrollo")</f>
        <v>0</v>
      </c>
      <c r="E16" s="52">
        <f>COUNTIF(Registro!$Z$10:$Z$54,"Requiere apoyo")</f>
        <v>0</v>
      </c>
      <c r="F16" s="52">
        <f>SUM(C16:E16)</f>
        <v>0</v>
      </c>
      <c r="G16" s="53" t="str">
        <f>IF($F16=0,"",C16/$F16)</f>
        <v/>
      </c>
      <c r="H16" s="53" t="str">
        <f>IF($F16=0,"",D16/$F16)</f>
        <v/>
      </c>
      <c r="I16" s="53" t="str">
        <f>IF($F16=0,"",E16/$F16)</f>
        <v/>
      </c>
    </row>
    <row r="18" spans="2:15" ht="15.6" x14ac:dyDescent="0.3">
      <c r="B18" s="57" t="s">
        <v>53</v>
      </c>
    </row>
    <row r="19" spans="2:15" ht="30" customHeight="1" x14ac:dyDescent="0.3">
      <c r="B19" s="48" t="s">
        <v>6</v>
      </c>
      <c r="C19" s="48" t="s">
        <v>7</v>
      </c>
      <c r="D19" s="48" t="s">
        <v>9</v>
      </c>
      <c r="E19" s="48" t="s">
        <v>10</v>
      </c>
      <c r="F19" s="48" t="s">
        <v>54</v>
      </c>
      <c r="G19" s="48" t="s">
        <v>14</v>
      </c>
      <c r="H19" s="48" t="s">
        <v>17</v>
      </c>
      <c r="I19" s="48" t="s">
        <v>22</v>
      </c>
      <c r="J19" s="48" t="s">
        <v>25</v>
      </c>
      <c r="K19" s="1" t="s">
        <v>55</v>
      </c>
      <c r="L19" s="1" t="s">
        <v>45</v>
      </c>
      <c r="M19" s="1" t="s">
        <v>46</v>
      </c>
      <c r="O19" s="1">
        <f>IFERROR(MATCH(9.99E+307,Registro!$C$10:$C$54),1)</f>
        <v>1</v>
      </c>
    </row>
    <row r="20" spans="2:15" x14ac:dyDescent="0.3">
      <c r="B20" s="50" t="str">
        <f>IF(Registro!C10="","",Registro!A10)</f>
        <v/>
      </c>
      <c r="C20" s="49" t="str">
        <f>IF(Registro!C10="","",IF(Registro!B10="","(sin nombre)",Registro!B10))</f>
        <v/>
      </c>
      <c r="D20" s="50" t="str">
        <f>IF(Registro!C10="","",Registro!C10)</f>
        <v/>
      </c>
      <c r="E20" s="58" t="str">
        <f>IF(Registro!C10="","",Registro!D10)</f>
        <v/>
      </c>
      <c r="F20" s="50" t="str">
        <f>Registro!E10</f>
        <v/>
      </c>
      <c r="G20" s="59" t="str">
        <f>Registro!R10</f>
        <v/>
      </c>
      <c r="H20" s="59" t="str">
        <f>Registro!T10</f>
        <v/>
      </c>
      <c r="I20" s="59" t="str">
        <f>Registro!V10</f>
        <v/>
      </c>
      <c r="J20" s="59" t="str">
        <f>Registro!X10</f>
        <v/>
      </c>
      <c r="K20" s="1" t="e">
        <f>IF(F20="Esperado",E20,NA())</f>
        <v>#N/A</v>
      </c>
      <c r="L20" s="1" t="e">
        <f>IF(F20="En desarrollo",E20,NA())</f>
        <v>#N/A</v>
      </c>
      <c r="M20" s="1" t="e">
        <f>IF(F20="Requiere apoyo",E20,NA())</f>
        <v>#N/A</v>
      </c>
      <c r="N20" s="1" t="str">
        <f>IF(C20=""," ",B20&amp;". "&amp;C20)</f>
        <v xml:space="preserve"> </v>
      </c>
    </row>
    <row r="21" spans="2:15" x14ac:dyDescent="0.3">
      <c r="B21" s="50" t="str">
        <f>IF(Registro!C11="","",Registro!A11)</f>
        <v/>
      </c>
      <c r="C21" s="49" t="str">
        <f>IF(Registro!C11="","",IF(Registro!B11="","(sin nombre)",Registro!B11))</f>
        <v/>
      </c>
      <c r="D21" s="50" t="str">
        <f>IF(Registro!C11="","",Registro!C11)</f>
        <v/>
      </c>
      <c r="E21" s="58" t="str">
        <f>IF(Registro!C11="","",Registro!D11)</f>
        <v/>
      </c>
      <c r="F21" s="50" t="str">
        <f>Registro!E11</f>
        <v/>
      </c>
      <c r="G21" s="59" t="str">
        <f>Registro!R11</f>
        <v/>
      </c>
      <c r="H21" s="59" t="str">
        <f>Registro!T11</f>
        <v/>
      </c>
      <c r="I21" s="59" t="str">
        <f>Registro!V11</f>
        <v/>
      </c>
      <c r="J21" s="59" t="str">
        <f>Registro!X11</f>
        <v/>
      </c>
      <c r="K21" s="1" t="e">
        <f>IF(F21="Esperado",E21,NA())</f>
        <v>#N/A</v>
      </c>
      <c r="L21" s="1" t="e">
        <f>IF(F21="En desarrollo",E21,NA())</f>
        <v>#N/A</v>
      </c>
      <c r="M21" s="1" t="e">
        <f>IF(F21="Requiere apoyo",E21,NA())</f>
        <v>#N/A</v>
      </c>
      <c r="N21" s="1" t="str">
        <f>IF(C21=""," ",B21&amp;". "&amp;C21)</f>
        <v xml:space="preserve"> </v>
      </c>
    </row>
    <row r="22" spans="2:15" x14ac:dyDescent="0.3">
      <c r="B22" s="50" t="str">
        <f>IF(Registro!C12="","",Registro!A12)</f>
        <v/>
      </c>
      <c r="C22" s="49" t="str">
        <f>IF(Registro!C12="","",IF(Registro!B12="","(sin nombre)",Registro!B12))</f>
        <v/>
      </c>
      <c r="D22" s="50" t="str">
        <f>IF(Registro!C12="","",Registro!C12)</f>
        <v/>
      </c>
      <c r="E22" s="58" t="str">
        <f>IF(Registro!C12="","",Registro!D12)</f>
        <v/>
      </c>
      <c r="F22" s="50" t="str">
        <f>Registro!E12</f>
        <v/>
      </c>
      <c r="G22" s="59" t="str">
        <f>Registro!R12</f>
        <v/>
      </c>
      <c r="H22" s="59" t="str">
        <f>Registro!T12</f>
        <v/>
      </c>
      <c r="I22" s="59" t="str">
        <f>Registro!V12</f>
        <v/>
      </c>
      <c r="J22" s="59" t="str">
        <f>Registro!X12</f>
        <v/>
      </c>
      <c r="K22" s="1" t="e">
        <f>IF(F22="Esperado",E22,NA())</f>
        <v>#N/A</v>
      </c>
      <c r="L22" s="1" t="e">
        <f>IF(F22="En desarrollo",E22,NA())</f>
        <v>#N/A</v>
      </c>
      <c r="M22" s="1" t="e">
        <f>IF(F22="Requiere apoyo",E22,NA())</f>
        <v>#N/A</v>
      </c>
      <c r="N22" s="1" t="str">
        <f>IF(C22=""," ",B22&amp;". "&amp;C22)</f>
        <v xml:space="preserve"> </v>
      </c>
    </row>
    <row r="23" spans="2:15" x14ac:dyDescent="0.3">
      <c r="B23" s="50" t="str">
        <f>IF(Registro!C13="","",Registro!A13)</f>
        <v/>
      </c>
      <c r="C23" s="49" t="str">
        <f>IF(Registro!C13="","",IF(Registro!B13="","(sin nombre)",Registro!B13))</f>
        <v/>
      </c>
      <c r="D23" s="50" t="str">
        <f>IF(Registro!C13="","",Registro!C13)</f>
        <v/>
      </c>
      <c r="E23" s="58" t="str">
        <f>IF(Registro!C13="","",Registro!D13)</f>
        <v/>
      </c>
      <c r="F23" s="50" t="str">
        <f>Registro!E13</f>
        <v/>
      </c>
      <c r="G23" s="59" t="str">
        <f>Registro!R13</f>
        <v/>
      </c>
      <c r="H23" s="59" t="str">
        <f>Registro!T13</f>
        <v/>
      </c>
      <c r="I23" s="59" t="str">
        <f>Registro!V13</f>
        <v/>
      </c>
      <c r="J23" s="59" t="str">
        <f>Registro!X13</f>
        <v/>
      </c>
      <c r="K23" s="1" t="e">
        <f>IF(F23="Esperado",E23,NA())</f>
        <v>#N/A</v>
      </c>
      <c r="L23" s="1" t="e">
        <f>IF(F23="En desarrollo",E23,NA())</f>
        <v>#N/A</v>
      </c>
      <c r="M23" s="1" t="e">
        <f>IF(F23="Requiere apoyo",E23,NA())</f>
        <v>#N/A</v>
      </c>
      <c r="N23" s="1" t="str">
        <f>IF(C23=""," ",B23&amp;". "&amp;C23)</f>
        <v xml:space="preserve"> </v>
      </c>
    </row>
    <row r="24" spans="2:15" x14ac:dyDescent="0.3">
      <c r="B24" s="50" t="str">
        <f>IF(Registro!C14="","",Registro!A14)</f>
        <v/>
      </c>
      <c r="C24" s="49" t="str">
        <f>IF(Registro!C14="","",IF(Registro!B14="","(sin nombre)",Registro!B14))</f>
        <v/>
      </c>
      <c r="D24" s="50" t="str">
        <f>IF(Registro!C14="","",Registro!C14)</f>
        <v/>
      </c>
      <c r="E24" s="58" t="str">
        <f>IF(Registro!C14="","",Registro!D14)</f>
        <v/>
      </c>
      <c r="F24" s="50" t="str">
        <f>Registro!E14</f>
        <v/>
      </c>
      <c r="G24" s="59" t="str">
        <f>Registro!R14</f>
        <v/>
      </c>
      <c r="H24" s="59" t="str">
        <f>Registro!T14</f>
        <v/>
      </c>
      <c r="I24" s="59" t="str">
        <f>Registro!V14</f>
        <v/>
      </c>
      <c r="J24" s="59" t="str">
        <f>Registro!X14</f>
        <v/>
      </c>
      <c r="K24" s="1" t="e">
        <f>IF(F24="Esperado",E24,NA())</f>
        <v>#N/A</v>
      </c>
      <c r="L24" s="1" t="e">
        <f>IF(F24="En desarrollo",E24,NA())</f>
        <v>#N/A</v>
      </c>
      <c r="M24" s="1" t="e">
        <f>IF(F24="Requiere apoyo",E24,NA())</f>
        <v>#N/A</v>
      </c>
      <c r="N24" s="1" t="str">
        <f>IF(C24=""," ",B24&amp;". "&amp;C24)</f>
        <v xml:space="preserve"> </v>
      </c>
    </row>
    <row r="25" spans="2:15" x14ac:dyDescent="0.3">
      <c r="B25" s="50" t="str">
        <f>IF(Registro!C15="","",Registro!A15)</f>
        <v/>
      </c>
      <c r="C25" s="49" t="str">
        <f>IF(Registro!C15="","",IF(Registro!B15="","(sin nombre)",Registro!B15))</f>
        <v/>
      </c>
      <c r="D25" s="50" t="str">
        <f>IF(Registro!C15="","",Registro!C15)</f>
        <v/>
      </c>
      <c r="E25" s="58" t="str">
        <f>IF(Registro!C15="","",Registro!D15)</f>
        <v/>
      </c>
      <c r="F25" s="50" t="str">
        <f>Registro!E15</f>
        <v/>
      </c>
      <c r="G25" s="59" t="str">
        <f>Registro!R15</f>
        <v/>
      </c>
      <c r="H25" s="59" t="str">
        <f>Registro!T15</f>
        <v/>
      </c>
      <c r="I25" s="59" t="str">
        <f>Registro!V15</f>
        <v/>
      </c>
      <c r="J25" s="59" t="str">
        <f>Registro!X15</f>
        <v/>
      </c>
      <c r="K25" s="1" t="e">
        <f>IF(F25="Esperado",E25,NA())</f>
        <v>#N/A</v>
      </c>
      <c r="L25" s="1" t="e">
        <f>IF(F25="En desarrollo",E25,NA())</f>
        <v>#N/A</v>
      </c>
      <c r="M25" s="1" t="e">
        <f>IF(F25="Requiere apoyo",E25,NA())</f>
        <v>#N/A</v>
      </c>
      <c r="N25" s="1" t="str">
        <f>IF(C25=""," ",B25&amp;". "&amp;C25)</f>
        <v xml:space="preserve"> </v>
      </c>
    </row>
    <row r="26" spans="2:15" x14ac:dyDescent="0.3">
      <c r="B26" s="50" t="str">
        <f>IF(Registro!C16="","",Registro!A16)</f>
        <v/>
      </c>
      <c r="C26" s="49" t="str">
        <f>IF(Registro!C16="","",IF(Registro!B16="","(sin nombre)",Registro!B16))</f>
        <v/>
      </c>
      <c r="D26" s="50" t="str">
        <f>IF(Registro!C16="","",Registro!C16)</f>
        <v/>
      </c>
      <c r="E26" s="58" t="str">
        <f>IF(Registro!C16="","",Registro!D16)</f>
        <v/>
      </c>
      <c r="F26" s="50" t="str">
        <f>Registro!E16</f>
        <v/>
      </c>
      <c r="G26" s="59" t="str">
        <f>Registro!R16</f>
        <v/>
      </c>
      <c r="H26" s="59" t="str">
        <f>Registro!T16</f>
        <v/>
      </c>
      <c r="I26" s="59" t="str">
        <f>Registro!V16</f>
        <v/>
      </c>
      <c r="J26" s="59" t="str">
        <f>Registro!X16</f>
        <v/>
      </c>
      <c r="K26" s="1" t="e">
        <f>IF(F26="Esperado",E26,NA())</f>
        <v>#N/A</v>
      </c>
      <c r="L26" s="1" t="e">
        <f>IF(F26="En desarrollo",E26,NA())</f>
        <v>#N/A</v>
      </c>
      <c r="M26" s="1" t="e">
        <f>IF(F26="Requiere apoyo",E26,NA())</f>
        <v>#N/A</v>
      </c>
      <c r="N26" s="1" t="str">
        <f>IF(C26=""," ",B26&amp;". "&amp;C26)</f>
        <v xml:space="preserve"> </v>
      </c>
    </row>
    <row r="27" spans="2:15" x14ac:dyDescent="0.3">
      <c r="B27" s="50" t="str">
        <f>IF(Registro!C17="","",Registro!A17)</f>
        <v/>
      </c>
      <c r="C27" s="49" t="str">
        <f>IF(Registro!C17="","",IF(Registro!B17="","(sin nombre)",Registro!B17))</f>
        <v/>
      </c>
      <c r="D27" s="50" t="str">
        <f>IF(Registro!C17="","",Registro!C17)</f>
        <v/>
      </c>
      <c r="E27" s="58" t="str">
        <f>IF(Registro!C17="","",Registro!D17)</f>
        <v/>
      </c>
      <c r="F27" s="50" t="str">
        <f>Registro!E17</f>
        <v/>
      </c>
      <c r="G27" s="59" t="str">
        <f>Registro!R17</f>
        <v/>
      </c>
      <c r="H27" s="59" t="str">
        <f>Registro!T17</f>
        <v/>
      </c>
      <c r="I27" s="59" t="str">
        <f>Registro!V17</f>
        <v/>
      </c>
      <c r="J27" s="59" t="str">
        <f>Registro!X17</f>
        <v/>
      </c>
      <c r="K27" s="1" t="e">
        <f>IF(F27="Esperado",E27,NA())</f>
        <v>#N/A</v>
      </c>
      <c r="L27" s="1" t="e">
        <f>IF(F27="En desarrollo",E27,NA())</f>
        <v>#N/A</v>
      </c>
      <c r="M27" s="1" t="e">
        <f>IF(F27="Requiere apoyo",E27,NA())</f>
        <v>#N/A</v>
      </c>
      <c r="N27" s="1" t="str">
        <f>IF(C27=""," ",B27&amp;". "&amp;C27)</f>
        <v xml:space="preserve"> </v>
      </c>
    </row>
    <row r="28" spans="2:15" x14ac:dyDescent="0.3">
      <c r="B28" s="50" t="str">
        <f>IF(Registro!C18="","",Registro!A18)</f>
        <v/>
      </c>
      <c r="C28" s="49" t="str">
        <f>IF(Registro!C18="","",IF(Registro!B18="","(sin nombre)",Registro!B18))</f>
        <v/>
      </c>
      <c r="D28" s="50" t="str">
        <f>IF(Registro!C18="","",Registro!C18)</f>
        <v/>
      </c>
      <c r="E28" s="58" t="str">
        <f>IF(Registro!C18="","",Registro!D18)</f>
        <v/>
      </c>
      <c r="F28" s="50" t="str">
        <f>Registro!E18</f>
        <v/>
      </c>
      <c r="G28" s="59" t="str">
        <f>Registro!R18</f>
        <v/>
      </c>
      <c r="H28" s="59" t="str">
        <f>Registro!T18</f>
        <v/>
      </c>
      <c r="I28" s="59" t="str">
        <f>Registro!V18</f>
        <v/>
      </c>
      <c r="J28" s="59" t="str">
        <f>Registro!X18</f>
        <v/>
      </c>
      <c r="K28" s="1" t="e">
        <f>IF(F28="Esperado",E28,NA())</f>
        <v>#N/A</v>
      </c>
      <c r="L28" s="1" t="e">
        <f>IF(F28="En desarrollo",E28,NA())</f>
        <v>#N/A</v>
      </c>
      <c r="M28" s="1" t="e">
        <f>IF(F28="Requiere apoyo",E28,NA())</f>
        <v>#N/A</v>
      </c>
      <c r="N28" s="1" t="str">
        <f>IF(C28=""," ",B28&amp;". "&amp;C28)</f>
        <v xml:space="preserve"> </v>
      </c>
    </row>
    <row r="29" spans="2:15" x14ac:dyDescent="0.3">
      <c r="B29" s="50" t="str">
        <f>IF(Registro!C19="","",Registro!A19)</f>
        <v/>
      </c>
      <c r="C29" s="49" t="str">
        <f>IF(Registro!C19="","",IF(Registro!B19="","(sin nombre)",Registro!B19))</f>
        <v/>
      </c>
      <c r="D29" s="50" t="str">
        <f>IF(Registro!C19="","",Registro!C19)</f>
        <v/>
      </c>
      <c r="E29" s="58" t="str">
        <f>IF(Registro!C19="","",Registro!D19)</f>
        <v/>
      </c>
      <c r="F29" s="50" t="str">
        <f>Registro!E19</f>
        <v/>
      </c>
      <c r="G29" s="59" t="str">
        <f>Registro!R19</f>
        <v/>
      </c>
      <c r="H29" s="59" t="str">
        <f>Registro!T19</f>
        <v/>
      </c>
      <c r="I29" s="59" t="str">
        <f>Registro!V19</f>
        <v/>
      </c>
      <c r="J29" s="59" t="str">
        <f>Registro!X19</f>
        <v/>
      </c>
      <c r="K29" s="1" t="e">
        <f>IF(F29="Esperado",E29,NA())</f>
        <v>#N/A</v>
      </c>
      <c r="L29" s="1" t="e">
        <f>IF(F29="En desarrollo",E29,NA())</f>
        <v>#N/A</v>
      </c>
      <c r="M29" s="1" t="e">
        <f>IF(F29="Requiere apoyo",E29,NA())</f>
        <v>#N/A</v>
      </c>
      <c r="N29" s="1" t="str">
        <f>IF(C29=""," ",B29&amp;". "&amp;C29)</f>
        <v xml:space="preserve"> </v>
      </c>
    </row>
    <row r="30" spans="2:15" x14ac:dyDescent="0.3">
      <c r="B30" s="50" t="str">
        <f>IF(Registro!C20="","",Registro!A20)</f>
        <v/>
      </c>
      <c r="C30" s="49" t="str">
        <f>IF(Registro!C20="","",IF(Registro!B20="","(sin nombre)",Registro!B20))</f>
        <v/>
      </c>
      <c r="D30" s="50" t="str">
        <f>IF(Registro!C20="","",Registro!C20)</f>
        <v/>
      </c>
      <c r="E30" s="58" t="str">
        <f>IF(Registro!C20="","",Registro!D20)</f>
        <v/>
      </c>
      <c r="F30" s="50" t="str">
        <f>Registro!E20</f>
        <v/>
      </c>
      <c r="G30" s="59" t="str">
        <f>Registro!R20</f>
        <v/>
      </c>
      <c r="H30" s="59" t="str">
        <f>Registro!T20</f>
        <v/>
      </c>
      <c r="I30" s="59" t="str">
        <f>Registro!V20</f>
        <v/>
      </c>
      <c r="J30" s="59" t="str">
        <f>Registro!X20</f>
        <v/>
      </c>
      <c r="K30" s="1" t="e">
        <f>IF(F30="Esperado",E30,NA())</f>
        <v>#N/A</v>
      </c>
      <c r="L30" s="1" t="e">
        <f>IF(F30="En desarrollo",E30,NA())</f>
        <v>#N/A</v>
      </c>
      <c r="M30" s="1" t="e">
        <f>IF(F30="Requiere apoyo",E30,NA())</f>
        <v>#N/A</v>
      </c>
      <c r="N30" s="1" t="str">
        <f>IF(C30=""," ",B30&amp;". "&amp;C30)</f>
        <v xml:space="preserve"> </v>
      </c>
    </row>
    <row r="31" spans="2:15" x14ac:dyDescent="0.3">
      <c r="B31" s="50" t="str">
        <f>IF(Registro!C21="","",Registro!A21)</f>
        <v/>
      </c>
      <c r="C31" s="49" t="str">
        <f>IF(Registro!C21="","",IF(Registro!B21="","(sin nombre)",Registro!B21))</f>
        <v/>
      </c>
      <c r="D31" s="50" t="str">
        <f>IF(Registro!C21="","",Registro!C21)</f>
        <v/>
      </c>
      <c r="E31" s="58" t="str">
        <f>IF(Registro!C21="","",Registro!D21)</f>
        <v/>
      </c>
      <c r="F31" s="50" t="str">
        <f>Registro!E21</f>
        <v/>
      </c>
      <c r="G31" s="59" t="str">
        <f>Registro!R21</f>
        <v/>
      </c>
      <c r="H31" s="59" t="str">
        <f>Registro!T21</f>
        <v/>
      </c>
      <c r="I31" s="59" t="str">
        <f>Registro!V21</f>
        <v/>
      </c>
      <c r="J31" s="59" t="str">
        <f>Registro!X21</f>
        <v/>
      </c>
      <c r="K31" s="1" t="e">
        <f>IF(F31="Esperado",E31,NA())</f>
        <v>#N/A</v>
      </c>
      <c r="L31" s="1" t="e">
        <f>IF(F31="En desarrollo",E31,NA())</f>
        <v>#N/A</v>
      </c>
      <c r="M31" s="1" t="e">
        <f>IF(F31="Requiere apoyo",E31,NA())</f>
        <v>#N/A</v>
      </c>
      <c r="N31" s="1" t="str">
        <f>IF(C31=""," ",B31&amp;". "&amp;C31)</f>
        <v xml:space="preserve"> </v>
      </c>
    </row>
    <row r="32" spans="2:15" x14ac:dyDescent="0.3">
      <c r="B32" s="50" t="str">
        <f>IF(Registro!C22="","",Registro!A22)</f>
        <v/>
      </c>
      <c r="C32" s="49" t="str">
        <f>IF(Registro!C22="","",IF(Registro!B22="","(sin nombre)",Registro!B22))</f>
        <v/>
      </c>
      <c r="D32" s="50" t="str">
        <f>IF(Registro!C22="","",Registro!C22)</f>
        <v/>
      </c>
      <c r="E32" s="58" t="str">
        <f>IF(Registro!C22="","",Registro!D22)</f>
        <v/>
      </c>
      <c r="F32" s="50" t="str">
        <f>Registro!E22</f>
        <v/>
      </c>
      <c r="G32" s="59" t="str">
        <f>Registro!R22</f>
        <v/>
      </c>
      <c r="H32" s="59" t="str">
        <f>Registro!T22</f>
        <v/>
      </c>
      <c r="I32" s="59" t="str">
        <f>Registro!V22</f>
        <v/>
      </c>
      <c r="J32" s="59" t="str">
        <f>Registro!X22</f>
        <v/>
      </c>
      <c r="K32" s="1" t="e">
        <f>IF(F32="Esperado",E32,NA())</f>
        <v>#N/A</v>
      </c>
      <c r="L32" s="1" t="e">
        <f>IF(F32="En desarrollo",E32,NA())</f>
        <v>#N/A</v>
      </c>
      <c r="M32" s="1" t="e">
        <f>IF(F32="Requiere apoyo",E32,NA())</f>
        <v>#N/A</v>
      </c>
      <c r="N32" s="1" t="str">
        <f>IF(C32=""," ",B32&amp;". "&amp;C32)</f>
        <v xml:space="preserve"> </v>
      </c>
    </row>
    <row r="33" spans="2:14" x14ac:dyDescent="0.3">
      <c r="B33" s="50" t="str">
        <f>IF(Registro!C23="","",Registro!A23)</f>
        <v/>
      </c>
      <c r="C33" s="49" t="str">
        <f>IF(Registro!C23="","",IF(Registro!B23="","(sin nombre)",Registro!B23))</f>
        <v/>
      </c>
      <c r="D33" s="50" t="str">
        <f>IF(Registro!C23="","",Registro!C23)</f>
        <v/>
      </c>
      <c r="E33" s="58" t="str">
        <f>IF(Registro!C23="","",Registro!D23)</f>
        <v/>
      </c>
      <c r="F33" s="50" t="str">
        <f>Registro!E23</f>
        <v/>
      </c>
      <c r="G33" s="59" t="str">
        <f>Registro!R23</f>
        <v/>
      </c>
      <c r="H33" s="59" t="str">
        <f>Registro!T23</f>
        <v/>
      </c>
      <c r="I33" s="59" t="str">
        <f>Registro!V23</f>
        <v/>
      </c>
      <c r="J33" s="59" t="str">
        <f>Registro!X23</f>
        <v/>
      </c>
      <c r="K33" s="1" t="e">
        <f>IF(F33="Esperado",E33,NA())</f>
        <v>#N/A</v>
      </c>
      <c r="L33" s="1" t="e">
        <f>IF(F33="En desarrollo",E33,NA())</f>
        <v>#N/A</v>
      </c>
      <c r="M33" s="1" t="e">
        <f>IF(F33="Requiere apoyo",E33,NA())</f>
        <v>#N/A</v>
      </c>
      <c r="N33" s="1" t="str">
        <f>IF(C33=""," ",B33&amp;". "&amp;C33)</f>
        <v xml:space="preserve"> </v>
      </c>
    </row>
    <row r="34" spans="2:14" x14ac:dyDescent="0.3">
      <c r="B34" s="50" t="str">
        <f>IF(Registro!C24="","",Registro!A24)</f>
        <v/>
      </c>
      <c r="C34" s="49" t="str">
        <f>IF(Registro!C24="","",IF(Registro!B24="","(sin nombre)",Registro!B24))</f>
        <v/>
      </c>
      <c r="D34" s="50" t="str">
        <f>IF(Registro!C24="","",Registro!C24)</f>
        <v/>
      </c>
      <c r="E34" s="58" t="str">
        <f>IF(Registro!C24="","",Registro!D24)</f>
        <v/>
      </c>
      <c r="F34" s="50" t="str">
        <f>Registro!E24</f>
        <v/>
      </c>
      <c r="G34" s="59" t="str">
        <f>Registro!R24</f>
        <v/>
      </c>
      <c r="H34" s="59" t="str">
        <f>Registro!T24</f>
        <v/>
      </c>
      <c r="I34" s="59" t="str">
        <f>Registro!V24</f>
        <v/>
      </c>
      <c r="J34" s="59" t="str">
        <f>Registro!X24</f>
        <v/>
      </c>
      <c r="K34" s="1" t="e">
        <f>IF(F34="Esperado",E34,NA())</f>
        <v>#N/A</v>
      </c>
      <c r="L34" s="1" t="e">
        <f>IF(F34="En desarrollo",E34,NA())</f>
        <v>#N/A</v>
      </c>
      <c r="M34" s="1" t="e">
        <f>IF(F34="Requiere apoyo",E34,NA())</f>
        <v>#N/A</v>
      </c>
      <c r="N34" s="1" t="str">
        <f>IF(C34=""," ",B34&amp;". "&amp;C34)</f>
        <v xml:space="preserve"> </v>
      </c>
    </row>
    <row r="35" spans="2:14" x14ac:dyDescent="0.3">
      <c r="B35" s="50" t="str">
        <f>IF(Registro!C25="","",Registro!A25)</f>
        <v/>
      </c>
      <c r="C35" s="49" t="str">
        <f>IF(Registro!C25="","",IF(Registro!B25="","(sin nombre)",Registro!B25))</f>
        <v/>
      </c>
      <c r="D35" s="50" t="str">
        <f>IF(Registro!C25="","",Registro!C25)</f>
        <v/>
      </c>
      <c r="E35" s="58" t="str">
        <f>IF(Registro!C25="","",Registro!D25)</f>
        <v/>
      </c>
      <c r="F35" s="50" t="str">
        <f>Registro!E25</f>
        <v/>
      </c>
      <c r="G35" s="59" t="str">
        <f>Registro!R25</f>
        <v/>
      </c>
      <c r="H35" s="59" t="str">
        <f>Registro!T25</f>
        <v/>
      </c>
      <c r="I35" s="59" t="str">
        <f>Registro!V25</f>
        <v/>
      </c>
      <c r="J35" s="59" t="str">
        <f>Registro!X25</f>
        <v/>
      </c>
      <c r="K35" s="1" t="e">
        <f>IF(F35="Esperado",E35,NA())</f>
        <v>#N/A</v>
      </c>
      <c r="L35" s="1" t="e">
        <f>IF(F35="En desarrollo",E35,NA())</f>
        <v>#N/A</v>
      </c>
      <c r="M35" s="1" t="e">
        <f>IF(F35="Requiere apoyo",E35,NA())</f>
        <v>#N/A</v>
      </c>
      <c r="N35" s="1" t="str">
        <f>IF(C35=""," ",B35&amp;". "&amp;C35)</f>
        <v xml:space="preserve"> </v>
      </c>
    </row>
    <row r="36" spans="2:14" x14ac:dyDescent="0.3">
      <c r="B36" s="50" t="str">
        <f>IF(Registro!C26="","",Registro!A26)</f>
        <v/>
      </c>
      <c r="C36" s="49" t="str">
        <f>IF(Registro!C26="","",IF(Registro!B26="","(sin nombre)",Registro!B26))</f>
        <v/>
      </c>
      <c r="D36" s="50" t="str">
        <f>IF(Registro!C26="","",Registro!C26)</f>
        <v/>
      </c>
      <c r="E36" s="58" t="str">
        <f>IF(Registro!C26="","",Registro!D26)</f>
        <v/>
      </c>
      <c r="F36" s="50" t="str">
        <f>Registro!E26</f>
        <v/>
      </c>
      <c r="G36" s="59" t="str">
        <f>Registro!R26</f>
        <v/>
      </c>
      <c r="H36" s="59" t="str">
        <f>Registro!T26</f>
        <v/>
      </c>
      <c r="I36" s="59" t="str">
        <f>Registro!V26</f>
        <v/>
      </c>
      <c r="J36" s="59" t="str">
        <f>Registro!X26</f>
        <v/>
      </c>
      <c r="K36" s="1" t="e">
        <f>IF(F36="Esperado",E36,NA())</f>
        <v>#N/A</v>
      </c>
      <c r="L36" s="1" t="e">
        <f>IF(F36="En desarrollo",E36,NA())</f>
        <v>#N/A</v>
      </c>
      <c r="M36" s="1" t="e">
        <f>IF(F36="Requiere apoyo",E36,NA())</f>
        <v>#N/A</v>
      </c>
      <c r="N36" s="1" t="str">
        <f>IF(C36=""," ",B36&amp;". "&amp;C36)</f>
        <v xml:space="preserve"> </v>
      </c>
    </row>
    <row r="37" spans="2:14" x14ac:dyDescent="0.3">
      <c r="B37" s="50" t="str">
        <f>IF(Registro!C27="","",Registro!A27)</f>
        <v/>
      </c>
      <c r="C37" s="49" t="str">
        <f>IF(Registro!C27="","",IF(Registro!B27="","(sin nombre)",Registro!B27))</f>
        <v/>
      </c>
      <c r="D37" s="50" t="str">
        <f>IF(Registro!C27="","",Registro!C27)</f>
        <v/>
      </c>
      <c r="E37" s="58" t="str">
        <f>IF(Registro!C27="","",Registro!D27)</f>
        <v/>
      </c>
      <c r="F37" s="50" t="str">
        <f>Registro!E27</f>
        <v/>
      </c>
      <c r="G37" s="59" t="str">
        <f>Registro!R27</f>
        <v/>
      </c>
      <c r="H37" s="59" t="str">
        <f>Registro!T27</f>
        <v/>
      </c>
      <c r="I37" s="59" t="str">
        <f>Registro!V27</f>
        <v/>
      </c>
      <c r="J37" s="59" t="str">
        <f>Registro!X27</f>
        <v/>
      </c>
      <c r="K37" s="1" t="e">
        <f>IF(F37="Esperado",E37,NA())</f>
        <v>#N/A</v>
      </c>
      <c r="L37" s="1" t="e">
        <f>IF(F37="En desarrollo",E37,NA())</f>
        <v>#N/A</v>
      </c>
      <c r="M37" s="1" t="e">
        <f>IF(F37="Requiere apoyo",E37,NA())</f>
        <v>#N/A</v>
      </c>
      <c r="N37" s="1" t="str">
        <f>IF(C37=""," ",B37&amp;". "&amp;C37)</f>
        <v xml:space="preserve"> </v>
      </c>
    </row>
    <row r="38" spans="2:14" x14ac:dyDescent="0.3">
      <c r="B38" s="50" t="str">
        <f>IF(Registro!C28="","",Registro!A28)</f>
        <v/>
      </c>
      <c r="C38" s="49" t="str">
        <f>IF(Registro!C28="","",IF(Registro!B28="","(sin nombre)",Registro!B28))</f>
        <v/>
      </c>
      <c r="D38" s="50" t="str">
        <f>IF(Registro!C28="","",Registro!C28)</f>
        <v/>
      </c>
      <c r="E38" s="58" t="str">
        <f>IF(Registro!C28="","",Registro!D28)</f>
        <v/>
      </c>
      <c r="F38" s="50" t="str">
        <f>Registro!E28</f>
        <v/>
      </c>
      <c r="G38" s="59" t="str">
        <f>Registro!R28</f>
        <v/>
      </c>
      <c r="H38" s="59" t="str">
        <f>Registro!T28</f>
        <v/>
      </c>
      <c r="I38" s="59" t="str">
        <f>Registro!V28</f>
        <v/>
      </c>
      <c r="J38" s="59" t="str">
        <f>Registro!X28</f>
        <v/>
      </c>
      <c r="K38" s="1" t="e">
        <f>IF(F38="Esperado",E38,NA())</f>
        <v>#N/A</v>
      </c>
      <c r="L38" s="1" t="e">
        <f>IF(F38="En desarrollo",E38,NA())</f>
        <v>#N/A</v>
      </c>
      <c r="M38" s="1" t="e">
        <f>IF(F38="Requiere apoyo",E38,NA())</f>
        <v>#N/A</v>
      </c>
      <c r="N38" s="1" t="str">
        <f>IF(C38=""," ",B38&amp;". "&amp;C38)</f>
        <v xml:space="preserve"> </v>
      </c>
    </row>
    <row r="39" spans="2:14" x14ac:dyDescent="0.3">
      <c r="B39" s="50" t="str">
        <f>IF(Registro!C29="","",Registro!A29)</f>
        <v/>
      </c>
      <c r="C39" s="49" t="str">
        <f>IF(Registro!C29="","",IF(Registro!B29="","(sin nombre)",Registro!B29))</f>
        <v/>
      </c>
      <c r="D39" s="50" t="str">
        <f>IF(Registro!C29="","",Registro!C29)</f>
        <v/>
      </c>
      <c r="E39" s="58" t="str">
        <f>IF(Registro!C29="","",Registro!D29)</f>
        <v/>
      </c>
      <c r="F39" s="50" t="str">
        <f>Registro!E29</f>
        <v/>
      </c>
      <c r="G39" s="59" t="str">
        <f>Registro!R29</f>
        <v/>
      </c>
      <c r="H39" s="59" t="str">
        <f>Registro!T29</f>
        <v/>
      </c>
      <c r="I39" s="59" t="str">
        <f>Registro!V29</f>
        <v/>
      </c>
      <c r="J39" s="59" t="str">
        <f>Registro!X29</f>
        <v/>
      </c>
      <c r="K39" s="1" t="e">
        <f>IF(F39="Esperado",E39,NA())</f>
        <v>#N/A</v>
      </c>
      <c r="L39" s="1" t="e">
        <f>IF(F39="En desarrollo",E39,NA())</f>
        <v>#N/A</v>
      </c>
      <c r="M39" s="1" t="e">
        <f>IF(F39="Requiere apoyo",E39,NA())</f>
        <v>#N/A</v>
      </c>
      <c r="N39" s="1" t="str">
        <f>IF(C39=""," ",B39&amp;". "&amp;C39)</f>
        <v xml:space="preserve"> </v>
      </c>
    </row>
    <row r="40" spans="2:14" x14ac:dyDescent="0.3">
      <c r="B40" s="50" t="str">
        <f>IF(Registro!C30="","",Registro!A30)</f>
        <v/>
      </c>
      <c r="C40" s="49" t="str">
        <f>IF(Registro!C30="","",IF(Registro!B30="","(sin nombre)",Registro!B30))</f>
        <v/>
      </c>
      <c r="D40" s="50" t="str">
        <f>IF(Registro!C30="","",Registro!C30)</f>
        <v/>
      </c>
      <c r="E40" s="58" t="str">
        <f>IF(Registro!C30="","",Registro!D30)</f>
        <v/>
      </c>
      <c r="F40" s="50" t="str">
        <f>Registro!E30</f>
        <v/>
      </c>
      <c r="G40" s="59" t="str">
        <f>Registro!R30</f>
        <v/>
      </c>
      <c r="H40" s="59" t="str">
        <f>Registro!T30</f>
        <v/>
      </c>
      <c r="I40" s="59" t="str">
        <f>Registro!V30</f>
        <v/>
      </c>
      <c r="J40" s="59" t="str">
        <f>Registro!X30</f>
        <v/>
      </c>
      <c r="K40" s="1" t="e">
        <f>IF(F40="Esperado",E40,NA())</f>
        <v>#N/A</v>
      </c>
      <c r="L40" s="1" t="e">
        <f>IF(F40="En desarrollo",E40,NA())</f>
        <v>#N/A</v>
      </c>
      <c r="M40" s="1" t="e">
        <f>IF(F40="Requiere apoyo",E40,NA())</f>
        <v>#N/A</v>
      </c>
      <c r="N40" s="1" t="str">
        <f>IF(C40=""," ",B40&amp;". "&amp;C40)</f>
        <v xml:space="preserve"> </v>
      </c>
    </row>
    <row r="41" spans="2:14" x14ac:dyDescent="0.3">
      <c r="B41" s="50" t="str">
        <f>IF(Registro!C31="","",Registro!A31)</f>
        <v/>
      </c>
      <c r="C41" s="49" t="str">
        <f>IF(Registro!C31="","",IF(Registro!B31="","(sin nombre)",Registro!B31))</f>
        <v/>
      </c>
      <c r="D41" s="50" t="str">
        <f>IF(Registro!C31="","",Registro!C31)</f>
        <v/>
      </c>
      <c r="E41" s="58" t="str">
        <f>IF(Registro!C31="","",Registro!D31)</f>
        <v/>
      </c>
      <c r="F41" s="50" t="str">
        <f>Registro!E31</f>
        <v/>
      </c>
      <c r="G41" s="59" t="str">
        <f>Registro!R31</f>
        <v/>
      </c>
      <c r="H41" s="59" t="str">
        <f>Registro!T31</f>
        <v/>
      </c>
      <c r="I41" s="59" t="str">
        <f>Registro!V31</f>
        <v/>
      </c>
      <c r="J41" s="59" t="str">
        <f>Registro!X31</f>
        <v/>
      </c>
      <c r="K41" s="1" t="e">
        <f>IF(F41="Esperado",E41,NA())</f>
        <v>#N/A</v>
      </c>
      <c r="L41" s="1" t="e">
        <f>IF(F41="En desarrollo",E41,NA())</f>
        <v>#N/A</v>
      </c>
      <c r="M41" s="1" t="e">
        <f>IF(F41="Requiere apoyo",E41,NA())</f>
        <v>#N/A</v>
      </c>
      <c r="N41" s="1" t="str">
        <f>IF(C41=""," ",B41&amp;". "&amp;C41)</f>
        <v xml:space="preserve"> </v>
      </c>
    </row>
    <row r="42" spans="2:14" x14ac:dyDescent="0.3">
      <c r="B42" s="50" t="str">
        <f>IF(Registro!C32="","",Registro!A32)</f>
        <v/>
      </c>
      <c r="C42" s="49" t="str">
        <f>IF(Registro!C32="","",IF(Registro!B32="","(sin nombre)",Registro!B32))</f>
        <v/>
      </c>
      <c r="D42" s="50" t="str">
        <f>IF(Registro!C32="","",Registro!C32)</f>
        <v/>
      </c>
      <c r="E42" s="58" t="str">
        <f>IF(Registro!C32="","",Registro!D32)</f>
        <v/>
      </c>
      <c r="F42" s="50" t="str">
        <f>Registro!E32</f>
        <v/>
      </c>
      <c r="G42" s="59" t="str">
        <f>Registro!R32</f>
        <v/>
      </c>
      <c r="H42" s="59" t="str">
        <f>Registro!T32</f>
        <v/>
      </c>
      <c r="I42" s="59" t="str">
        <f>Registro!V32</f>
        <v/>
      </c>
      <c r="J42" s="59" t="str">
        <f>Registro!X32</f>
        <v/>
      </c>
      <c r="K42" s="1" t="e">
        <f>IF(F42="Esperado",E42,NA())</f>
        <v>#N/A</v>
      </c>
      <c r="L42" s="1" t="e">
        <f>IF(F42="En desarrollo",E42,NA())</f>
        <v>#N/A</v>
      </c>
      <c r="M42" s="1" t="e">
        <f>IF(F42="Requiere apoyo",E42,NA())</f>
        <v>#N/A</v>
      </c>
      <c r="N42" s="1" t="str">
        <f>IF(C42=""," ",B42&amp;". "&amp;C42)</f>
        <v xml:space="preserve"> </v>
      </c>
    </row>
    <row r="43" spans="2:14" x14ac:dyDescent="0.3">
      <c r="B43" s="50" t="str">
        <f>IF(Registro!C33="","",Registro!A33)</f>
        <v/>
      </c>
      <c r="C43" s="49" t="str">
        <f>IF(Registro!C33="","",IF(Registro!B33="","(sin nombre)",Registro!B33))</f>
        <v/>
      </c>
      <c r="D43" s="50" t="str">
        <f>IF(Registro!C33="","",Registro!C33)</f>
        <v/>
      </c>
      <c r="E43" s="58" t="str">
        <f>IF(Registro!C33="","",Registro!D33)</f>
        <v/>
      </c>
      <c r="F43" s="50" t="str">
        <f>Registro!E33</f>
        <v/>
      </c>
      <c r="G43" s="59" t="str">
        <f>Registro!R33</f>
        <v/>
      </c>
      <c r="H43" s="59" t="str">
        <f>Registro!T33</f>
        <v/>
      </c>
      <c r="I43" s="59" t="str">
        <f>Registro!V33</f>
        <v/>
      </c>
      <c r="J43" s="59" t="str">
        <f>Registro!X33</f>
        <v/>
      </c>
      <c r="K43" s="1" t="e">
        <f>IF(F43="Esperado",E43,NA())</f>
        <v>#N/A</v>
      </c>
      <c r="L43" s="1" t="e">
        <f>IF(F43="En desarrollo",E43,NA())</f>
        <v>#N/A</v>
      </c>
      <c r="M43" s="1" t="e">
        <f>IF(F43="Requiere apoyo",E43,NA())</f>
        <v>#N/A</v>
      </c>
      <c r="N43" s="1" t="str">
        <f>IF(C43=""," ",B43&amp;". "&amp;C43)</f>
        <v xml:space="preserve"> </v>
      </c>
    </row>
    <row r="44" spans="2:14" x14ac:dyDescent="0.3">
      <c r="B44" s="50" t="str">
        <f>IF(Registro!C34="","",Registro!A34)</f>
        <v/>
      </c>
      <c r="C44" s="49" t="str">
        <f>IF(Registro!C34="","",IF(Registro!B34="","(sin nombre)",Registro!B34))</f>
        <v/>
      </c>
      <c r="D44" s="50" t="str">
        <f>IF(Registro!C34="","",Registro!C34)</f>
        <v/>
      </c>
      <c r="E44" s="58" t="str">
        <f>IF(Registro!C34="","",Registro!D34)</f>
        <v/>
      </c>
      <c r="F44" s="50" t="str">
        <f>Registro!E34</f>
        <v/>
      </c>
      <c r="G44" s="59" t="str">
        <f>Registro!R34</f>
        <v/>
      </c>
      <c r="H44" s="59" t="str">
        <f>Registro!T34</f>
        <v/>
      </c>
      <c r="I44" s="59" t="str">
        <f>Registro!V34</f>
        <v/>
      </c>
      <c r="J44" s="59" t="str">
        <f>Registro!X34</f>
        <v/>
      </c>
      <c r="K44" s="1" t="e">
        <f>IF(F44="Esperado",E44,NA())</f>
        <v>#N/A</v>
      </c>
      <c r="L44" s="1" t="e">
        <f>IF(F44="En desarrollo",E44,NA())</f>
        <v>#N/A</v>
      </c>
      <c r="M44" s="1" t="e">
        <f>IF(F44="Requiere apoyo",E44,NA())</f>
        <v>#N/A</v>
      </c>
      <c r="N44" s="1" t="str">
        <f>IF(C44=""," ",B44&amp;". "&amp;C44)</f>
        <v xml:space="preserve"> </v>
      </c>
    </row>
    <row r="45" spans="2:14" x14ac:dyDescent="0.3">
      <c r="B45" s="50" t="str">
        <f>IF(Registro!C35="","",Registro!A35)</f>
        <v/>
      </c>
      <c r="C45" s="49" t="str">
        <f>IF(Registro!C35="","",IF(Registro!B35="","(sin nombre)",Registro!B35))</f>
        <v/>
      </c>
      <c r="D45" s="50" t="str">
        <f>IF(Registro!C35="","",Registro!C35)</f>
        <v/>
      </c>
      <c r="E45" s="58" t="str">
        <f>IF(Registro!C35="","",Registro!D35)</f>
        <v/>
      </c>
      <c r="F45" s="50" t="str">
        <f>Registro!E35</f>
        <v/>
      </c>
      <c r="G45" s="59" t="str">
        <f>Registro!R35</f>
        <v/>
      </c>
      <c r="H45" s="59" t="str">
        <f>Registro!T35</f>
        <v/>
      </c>
      <c r="I45" s="59" t="str">
        <f>Registro!V35</f>
        <v/>
      </c>
      <c r="J45" s="59" t="str">
        <f>Registro!X35</f>
        <v/>
      </c>
      <c r="K45" s="1" t="e">
        <f>IF(F45="Esperado",E45,NA())</f>
        <v>#N/A</v>
      </c>
      <c r="L45" s="1" t="e">
        <f>IF(F45="En desarrollo",E45,NA())</f>
        <v>#N/A</v>
      </c>
      <c r="M45" s="1" t="e">
        <f>IF(F45="Requiere apoyo",E45,NA())</f>
        <v>#N/A</v>
      </c>
      <c r="N45" s="1" t="str">
        <f>IF(C45=""," ",B45&amp;". "&amp;C45)</f>
        <v xml:space="preserve"> </v>
      </c>
    </row>
    <row r="46" spans="2:14" x14ac:dyDescent="0.3">
      <c r="B46" s="50" t="str">
        <f>IF(Registro!C36="","",Registro!A36)</f>
        <v/>
      </c>
      <c r="C46" s="49" t="str">
        <f>IF(Registro!C36="","",IF(Registro!B36="","(sin nombre)",Registro!B36))</f>
        <v/>
      </c>
      <c r="D46" s="50" t="str">
        <f>IF(Registro!C36="","",Registro!C36)</f>
        <v/>
      </c>
      <c r="E46" s="58" t="str">
        <f>IF(Registro!C36="","",Registro!D36)</f>
        <v/>
      </c>
      <c r="F46" s="50" t="str">
        <f>Registro!E36</f>
        <v/>
      </c>
      <c r="G46" s="59" t="str">
        <f>Registro!R36</f>
        <v/>
      </c>
      <c r="H46" s="59" t="str">
        <f>Registro!T36</f>
        <v/>
      </c>
      <c r="I46" s="59" t="str">
        <f>Registro!V36</f>
        <v/>
      </c>
      <c r="J46" s="59" t="str">
        <f>Registro!X36</f>
        <v/>
      </c>
      <c r="K46" s="1" t="e">
        <f>IF(F46="Esperado",E46,NA())</f>
        <v>#N/A</v>
      </c>
      <c r="L46" s="1" t="e">
        <f>IF(F46="En desarrollo",E46,NA())</f>
        <v>#N/A</v>
      </c>
      <c r="M46" s="1" t="e">
        <f>IF(F46="Requiere apoyo",E46,NA())</f>
        <v>#N/A</v>
      </c>
      <c r="N46" s="1" t="str">
        <f>IF(C46=""," ",B46&amp;". "&amp;C46)</f>
        <v xml:space="preserve"> </v>
      </c>
    </row>
    <row r="47" spans="2:14" x14ac:dyDescent="0.3">
      <c r="B47" s="50" t="str">
        <f>IF(Registro!C37="","",Registro!A37)</f>
        <v/>
      </c>
      <c r="C47" s="49" t="str">
        <f>IF(Registro!C37="","",IF(Registro!B37="","(sin nombre)",Registro!B37))</f>
        <v/>
      </c>
      <c r="D47" s="50" t="str">
        <f>IF(Registro!C37="","",Registro!C37)</f>
        <v/>
      </c>
      <c r="E47" s="58" t="str">
        <f>IF(Registro!C37="","",Registro!D37)</f>
        <v/>
      </c>
      <c r="F47" s="50" t="str">
        <f>Registro!E37</f>
        <v/>
      </c>
      <c r="G47" s="59" t="str">
        <f>Registro!R37</f>
        <v/>
      </c>
      <c r="H47" s="59" t="str">
        <f>Registro!T37</f>
        <v/>
      </c>
      <c r="I47" s="59" t="str">
        <f>Registro!V37</f>
        <v/>
      </c>
      <c r="J47" s="59" t="str">
        <f>Registro!X37</f>
        <v/>
      </c>
      <c r="K47" s="1" t="e">
        <f>IF(F47="Esperado",E47,NA())</f>
        <v>#N/A</v>
      </c>
      <c r="L47" s="1" t="e">
        <f>IF(F47="En desarrollo",E47,NA())</f>
        <v>#N/A</v>
      </c>
      <c r="M47" s="1" t="e">
        <f>IF(F47="Requiere apoyo",E47,NA())</f>
        <v>#N/A</v>
      </c>
      <c r="N47" s="1" t="str">
        <f>IF(C47=""," ",B47&amp;". "&amp;C47)</f>
        <v xml:space="preserve"> </v>
      </c>
    </row>
    <row r="48" spans="2:14" x14ac:dyDescent="0.3">
      <c r="B48" s="50" t="str">
        <f>IF(Registro!C38="","",Registro!A38)</f>
        <v/>
      </c>
      <c r="C48" s="49" t="str">
        <f>IF(Registro!C38="","",IF(Registro!B38="","(sin nombre)",Registro!B38))</f>
        <v/>
      </c>
      <c r="D48" s="50" t="str">
        <f>IF(Registro!C38="","",Registro!C38)</f>
        <v/>
      </c>
      <c r="E48" s="58" t="str">
        <f>IF(Registro!C38="","",Registro!D38)</f>
        <v/>
      </c>
      <c r="F48" s="50" t="str">
        <f>Registro!E38</f>
        <v/>
      </c>
      <c r="G48" s="59" t="str">
        <f>Registro!R38</f>
        <v/>
      </c>
      <c r="H48" s="59" t="str">
        <f>Registro!T38</f>
        <v/>
      </c>
      <c r="I48" s="59" t="str">
        <f>Registro!V38</f>
        <v/>
      </c>
      <c r="J48" s="59" t="str">
        <f>Registro!X38</f>
        <v/>
      </c>
      <c r="K48" s="1" t="e">
        <f>IF(F48="Esperado",E48,NA())</f>
        <v>#N/A</v>
      </c>
      <c r="L48" s="1" t="e">
        <f>IF(F48="En desarrollo",E48,NA())</f>
        <v>#N/A</v>
      </c>
      <c r="M48" s="1" t="e">
        <f>IF(F48="Requiere apoyo",E48,NA())</f>
        <v>#N/A</v>
      </c>
      <c r="N48" s="1" t="str">
        <f>IF(C48=""," ",B48&amp;". "&amp;C48)</f>
        <v xml:space="preserve"> </v>
      </c>
    </row>
    <row r="49" spans="2:14" x14ac:dyDescent="0.3">
      <c r="B49" s="50" t="str">
        <f>IF(Registro!C39="","",Registro!A39)</f>
        <v/>
      </c>
      <c r="C49" s="49" t="str">
        <f>IF(Registro!C39="","",IF(Registro!B39="","(sin nombre)",Registro!B39))</f>
        <v/>
      </c>
      <c r="D49" s="50" t="str">
        <f>IF(Registro!C39="","",Registro!C39)</f>
        <v/>
      </c>
      <c r="E49" s="58" t="str">
        <f>IF(Registro!C39="","",Registro!D39)</f>
        <v/>
      </c>
      <c r="F49" s="50" t="str">
        <f>Registro!E39</f>
        <v/>
      </c>
      <c r="G49" s="59" t="str">
        <f>Registro!R39</f>
        <v/>
      </c>
      <c r="H49" s="59" t="str">
        <f>Registro!T39</f>
        <v/>
      </c>
      <c r="I49" s="59" t="str">
        <f>Registro!V39</f>
        <v/>
      </c>
      <c r="J49" s="59" t="str">
        <f>Registro!X39</f>
        <v/>
      </c>
      <c r="K49" s="1" t="e">
        <f>IF(F49="Esperado",E49,NA())</f>
        <v>#N/A</v>
      </c>
      <c r="L49" s="1" t="e">
        <f>IF(F49="En desarrollo",E49,NA())</f>
        <v>#N/A</v>
      </c>
      <c r="M49" s="1" t="e">
        <f>IF(F49="Requiere apoyo",E49,NA())</f>
        <v>#N/A</v>
      </c>
      <c r="N49" s="1" t="str">
        <f>IF(C49=""," ",B49&amp;". "&amp;C49)</f>
        <v xml:space="preserve"> </v>
      </c>
    </row>
    <row r="50" spans="2:14" x14ac:dyDescent="0.3">
      <c r="B50" s="50" t="str">
        <f>IF(Registro!C40="","",Registro!A40)</f>
        <v/>
      </c>
      <c r="C50" s="49" t="str">
        <f>IF(Registro!C40="","",IF(Registro!B40="","(sin nombre)",Registro!B40))</f>
        <v/>
      </c>
      <c r="D50" s="50" t="str">
        <f>IF(Registro!C40="","",Registro!C40)</f>
        <v/>
      </c>
      <c r="E50" s="58" t="str">
        <f>IF(Registro!C40="","",Registro!D40)</f>
        <v/>
      </c>
      <c r="F50" s="50" t="str">
        <f>Registro!E40</f>
        <v/>
      </c>
      <c r="G50" s="59" t="str">
        <f>Registro!R40</f>
        <v/>
      </c>
      <c r="H50" s="59" t="str">
        <f>Registro!T40</f>
        <v/>
      </c>
      <c r="I50" s="59" t="str">
        <f>Registro!V40</f>
        <v/>
      </c>
      <c r="J50" s="59" t="str">
        <f>Registro!X40</f>
        <v/>
      </c>
      <c r="K50" s="1" t="e">
        <f>IF(F50="Esperado",E50,NA())</f>
        <v>#N/A</v>
      </c>
      <c r="L50" s="1" t="e">
        <f>IF(F50="En desarrollo",E50,NA())</f>
        <v>#N/A</v>
      </c>
      <c r="M50" s="1" t="e">
        <f>IF(F50="Requiere apoyo",E50,NA())</f>
        <v>#N/A</v>
      </c>
      <c r="N50" s="1" t="str">
        <f>IF(C50=""," ",B50&amp;". "&amp;C50)</f>
        <v xml:space="preserve"> </v>
      </c>
    </row>
    <row r="51" spans="2:14" x14ac:dyDescent="0.3">
      <c r="B51" s="50" t="str">
        <f>IF(Registro!C41="","",Registro!A41)</f>
        <v/>
      </c>
      <c r="C51" s="49" t="str">
        <f>IF(Registro!C41="","",IF(Registro!B41="","(sin nombre)",Registro!B41))</f>
        <v/>
      </c>
      <c r="D51" s="50" t="str">
        <f>IF(Registro!C41="","",Registro!C41)</f>
        <v/>
      </c>
      <c r="E51" s="58" t="str">
        <f>IF(Registro!C41="","",Registro!D41)</f>
        <v/>
      </c>
      <c r="F51" s="50" t="str">
        <f>Registro!E41</f>
        <v/>
      </c>
      <c r="G51" s="59" t="str">
        <f>Registro!R41</f>
        <v/>
      </c>
      <c r="H51" s="59" t="str">
        <f>Registro!T41</f>
        <v/>
      </c>
      <c r="I51" s="59" t="str">
        <f>Registro!V41</f>
        <v/>
      </c>
      <c r="J51" s="59" t="str">
        <f>Registro!X41</f>
        <v/>
      </c>
      <c r="K51" s="1" t="e">
        <f>IF(F51="Esperado",E51,NA())</f>
        <v>#N/A</v>
      </c>
      <c r="L51" s="1" t="e">
        <f>IF(F51="En desarrollo",E51,NA())</f>
        <v>#N/A</v>
      </c>
      <c r="M51" s="1" t="e">
        <f>IF(F51="Requiere apoyo",E51,NA())</f>
        <v>#N/A</v>
      </c>
      <c r="N51" s="1" t="str">
        <f>IF(C51=""," ",B51&amp;". "&amp;C51)</f>
        <v xml:space="preserve"> </v>
      </c>
    </row>
    <row r="52" spans="2:14" x14ac:dyDescent="0.3">
      <c r="B52" s="50" t="str">
        <f>IF(Registro!C42="","",Registro!A42)</f>
        <v/>
      </c>
      <c r="C52" s="49" t="str">
        <f>IF(Registro!C42="","",IF(Registro!B42="","(sin nombre)",Registro!B42))</f>
        <v/>
      </c>
      <c r="D52" s="50" t="str">
        <f>IF(Registro!C42="","",Registro!C42)</f>
        <v/>
      </c>
      <c r="E52" s="58" t="str">
        <f>IF(Registro!C42="","",Registro!D42)</f>
        <v/>
      </c>
      <c r="F52" s="50" t="str">
        <f>Registro!E42</f>
        <v/>
      </c>
      <c r="G52" s="59" t="str">
        <f>Registro!R42</f>
        <v/>
      </c>
      <c r="H52" s="59" t="str">
        <f>Registro!T42</f>
        <v/>
      </c>
      <c r="I52" s="59" t="str">
        <f>Registro!V42</f>
        <v/>
      </c>
      <c r="J52" s="59" t="str">
        <f>Registro!X42</f>
        <v/>
      </c>
      <c r="K52" s="1" t="e">
        <f>IF(F52="Esperado",E52,NA())</f>
        <v>#N/A</v>
      </c>
      <c r="L52" s="1" t="e">
        <f>IF(F52="En desarrollo",E52,NA())</f>
        <v>#N/A</v>
      </c>
      <c r="M52" s="1" t="e">
        <f>IF(F52="Requiere apoyo",E52,NA())</f>
        <v>#N/A</v>
      </c>
      <c r="N52" s="1" t="str">
        <f>IF(C52=""," ",B52&amp;". "&amp;C52)</f>
        <v xml:space="preserve"> </v>
      </c>
    </row>
    <row r="53" spans="2:14" x14ac:dyDescent="0.3">
      <c r="B53" s="50" t="str">
        <f>IF(Registro!C43="","",Registro!A43)</f>
        <v/>
      </c>
      <c r="C53" s="49" t="str">
        <f>IF(Registro!C43="","",IF(Registro!B43="","(sin nombre)",Registro!B43))</f>
        <v/>
      </c>
      <c r="D53" s="50" t="str">
        <f>IF(Registro!C43="","",Registro!C43)</f>
        <v/>
      </c>
      <c r="E53" s="58" t="str">
        <f>IF(Registro!C43="","",Registro!D43)</f>
        <v/>
      </c>
      <c r="F53" s="50" t="str">
        <f>Registro!E43</f>
        <v/>
      </c>
      <c r="G53" s="59" t="str">
        <f>Registro!R43</f>
        <v/>
      </c>
      <c r="H53" s="59" t="str">
        <f>Registro!T43</f>
        <v/>
      </c>
      <c r="I53" s="59" t="str">
        <f>Registro!V43</f>
        <v/>
      </c>
      <c r="J53" s="59" t="str">
        <f>Registro!X43</f>
        <v/>
      </c>
      <c r="K53" s="1" t="e">
        <f>IF(F53="Esperado",E53,NA())</f>
        <v>#N/A</v>
      </c>
      <c r="L53" s="1" t="e">
        <f>IF(F53="En desarrollo",E53,NA())</f>
        <v>#N/A</v>
      </c>
      <c r="M53" s="1" t="e">
        <f>IF(F53="Requiere apoyo",E53,NA())</f>
        <v>#N/A</v>
      </c>
      <c r="N53" s="1" t="str">
        <f>IF(C53=""," ",B53&amp;". "&amp;C53)</f>
        <v xml:space="preserve"> </v>
      </c>
    </row>
    <row r="54" spans="2:14" x14ac:dyDescent="0.3">
      <c r="B54" s="50" t="str">
        <f>IF(Registro!C44="","",Registro!A44)</f>
        <v/>
      </c>
      <c r="C54" s="49" t="str">
        <f>IF(Registro!C44="","",IF(Registro!B44="","(sin nombre)",Registro!B44))</f>
        <v/>
      </c>
      <c r="D54" s="50" t="str">
        <f>IF(Registro!C44="","",Registro!C44)</f>
        <v/>
      </c>
      <c r="E54" s="58" t="str">
        <f>IF(Registro!C44="","",Registro!D44)</f>
        <v/>
      </c>
      <c r="F54" s="50" t="str">
        <f>Registro!E44</f>
        <v/>
      </c>
      <c r="G54" s="59" t="str">
        <f>Registro!R44</f>
        <v/>
      </c>
      <c r="H54" s="59" t="str">
        <f>Registro!T44</f>
        <v/>
      </c>
      <c r="I54" s="59" t="str">
        <f>Registro!V44</f>
        <v/>
      </c>
      <c r="J54" s="59" t="str">
        <f>Registro!X44</f>
        <v/>
      </c>
      <c r="K54" s="1" t="e">
        <f>IF(F54="Esperado",E54,NA())</f>
        <v>#N/A</v>
      </c>
      <c r="L54" s="1" t="e">
        <f>IF(F54="En desarrollo",E54,NA())</f>
        <v>#N/A</v>
      </c>
      <c r="M54" s="1" t="e">
        <f>IF(F54="Requiere apoyo",E54,NA())</f>
        <v>#N/A</v>
      </c>
      <c r="N54" s="1" t="str">
        <f>IF(C54=""," ",B54&amp;". "&amp;C54)</f>
        <v xml:space="preserve"> </v>
      </c>
    </row>
    <row r="55" spans="2:14" x14ac:dyDescent="0.3">
      <c r="B55" s="50" t="str">
        <f>IF(Registro!C45="","",Registro!A45)</f>
        <v/>
      </c>
      <c r="C55" s="49" t="str">
        <f>IF(Registro!C45="","",IF(Registro!B45="","(sin nombre)",Registro!B45))</f>
        <v/>
      </c>
      <c r="D55" s="50" t="str">
        <f>IF(Registro!C45="","",Registro!C45)</f>
        <v/>
      </c>
      <c r="E55" s="58" t="str">
        <f>IF(Registro!C45="","",Registro!D45)</f>
        <v/>
      </c>
      <c r="F55" s="50" t="str">
        <f>Registro!E45</f>
        <v/>
      </c>
      <c r="G55" s="59" t="str">
        <f>Registro!R45</f>
        <v/>
      </c>
      <c r="H55" s="59" t="str">
        <f>Registro!T45</f>
        <v/>
      </c>
      <c r="I55" s="59" t="str">
        <f>Registro!V45</f>
        <v/>
      </c>
      <c r="J55" s="59" t="str">
        <f>Registro!X45</f>
        <v/>
      </c>
      <c r="K55" s="1" t="e">
        <f>IF(F55="Esperado",E55,NA())</f>
        <v>#N/A</v>
      </c>
      <c r="L55" s="1" t="e">
        <f>IF(F55="En desarrollo",E55,NA())</f>
        <v>#N/A</v>
      </c>
      <c r="M55" s="1" t="e">
        <f>IF(F55="Requiere apoyo",E55,NA())</f>
        <v>#N/A</v>
      </c>
      <c r="N55" s="1" t="str">
        <f>IF(C55=""," ",B55&amp;". "&amp;C55)</f>
        <v xml:space="preserve"> </v>
      </c>
    </row>
    <row r="56" spans="2:14" x14ac:dyDescent="0.3">
      <c r="B56" s="50" t="str">
        <f>IF(Registro!C46="","",Registro!A46)</f>
        <v/>
      </c>
      <c r="C56" s="49" t="str">
        <f>IF(Registro!C46="","",IF(Registro!B46="","(sin nombre)",Registro!B46))</f>
        <v/>
      </c>
      <c r="D56" s="50" t="str">
        <f>IF(Registro!C46="","",Registro!C46)</f>
        <v/>
      </c>
      <c r="E56" s="58" t="str">
        <f>IF(Registro!C46="","",Registro!D46)</f>
        <v/>
      </c>
      <c r="F56" s="50" t="str">
        <f>Registro!E46</f>
        <v/>
      </c>
      <c r="G56" s="59" t="str">
        <f>Registro!R46</f>
        <v/>
      </c>
      <c r="H56" s="59" t="str">
        <f>Registro!T46</f>
        <v/>
      </c>
      <c r="I56" s="59" t="str">
        <f>Registro!V46</f>
        <v/>
      </c>
      <c r="J56" s="59" t="str">
        <f>Registro!X46</f>
        <v/>
      </c>
      <c r="K56" s="1" t="e">
        <f>IF(F56="Esperado",E56,NA())</f>
        <v>#N/A</v>
      </c>
      <c r="L56" s="1" t="e">
        <f>IF(F56="En desarrollo",E56,NA())</f>
        <v>#N/A</v>
      </c>
      <c r="M56" s="1" t="e">
        <f>IF(F56="Requiere apoyo",E56,NA())</f>
        <v>#N/A</v>
      </c>
      <c r="N56" s="1" t="str">
        <f>IF(C56=""," ",B56&amp;". "&amp;C56)</f>
        <v xml:space="preserve"> </v>
      </c>
    </row>
    <row r="57" spans="2:14" x14ac:dyDescent="0.3">
      <c r="B57" s="50" t="str">
        <f>IF(Registro!C47="","",Registro!A47)</f>
        <v/>
      </c>
      <c r="C57" s="49" t="str">
        <f>IF(Registro!C47="","",IF(Registro!B47="","(sin nombre)",Registro!B47))</f>
        <v/>
      </c>
      <c r="D57" s="50" t="str">
        <f>IF(Registro!C47="","",Registro!C47)</f>
        <v/>
      </c>
      <c r="E57" s="58" t="str">
        <f>IF(Registro!C47="","",Registro!D47)</f>
        <v/>
      </c>
      <c r="F57" s="50" t="str">
        <f>Registro!E47</f>
        <v/>
      </c>
      <c r="G57" s="59" t="str">
        <f>Registro!R47</f>
        <v/>
      </c>
      <c r="H57" s="59" t="str">
        <f>Registro!T47</f>
        <v/>
      </c>
      <c r="I57" s="59" t="str">
        <f>Registro!V47</f>
        <v/>
      </c>
      <c r="J57" s="59" t="str">
        <f>Registro!X47</f>
        <v/>
      </c>
      <c r="K57" s="1" t="e">
        <f>IF(F57="Esperado",E57,NA())</f>
        <v>#N/A</v>
      </c>
      <c r="L57" s="1" t="e">
        <f>IF(F57="En desarrollo",E57,NA())</f>
        <v>#N/A</v>
      </c>
      <c r="M57" s="1" t="e">
        <f>IF(F57="Requiere apoyo",E57,NA())</f>
        <v>#N/A</v>
      </c>
      <c r="N57" s="1" t="str">
        <f>IF(C57=""," ",B57&amp;". "&amp;C57)</f>
        <v xml:space="preserve"> </v>
      </c>
    </row>
    <row r="58" spans="2:14" x14ac:dyDescent="0.3">
      <c r="B58" s="50" t="str">
        <f>IF(Registro!C48="","",Registro!A48)</f>
        <v/>
      </c>
      <c r="C58" s="49" t="str">
        <f>IF(Registro!C48="","",IF(Registro!B48="","(sin nombre)",Registro!B48))</f>
        <v/>
      </c>
      <c r="D58" s="50" t="str">
        <f>IF(Registro!C48="","",Registro!C48)</f>
        <v/>
      </c>
      <c r="E58" s="58" t="str">
        <f>IF(Registro!C48="","",Registro!D48)</f>
        <v/>
      </c>
      <c r="F58" s="50" t="str">
        <f>Registro!E48</f>
        <v/>
      </c>
      <c r="G58" s="59" t="str">
        <f>Registro!R48</f>
        <v/>
      </c>
      <c r="H58" s="59" t="str">
        <f>Registro!T48</f>
        <v/>
      </c>
      <c r="I58" s="59" t="str">
        <f>Registro!V48</f>
        <v/>
      </c>
      <c r="J58" s="59" t="str">
        <f>Registro!X48</f>
        <v/>
      </c>
      <c r="K58" s="1" t="e">
        <f>IF(F58="Esperado",E58,NA())</f>
        <v>#N/A</v>
      </c>
      <c r="L58" s="1" t="e">
        <f>IF(F58="En desarrollo",E58,NA())</f>
        <v>#N/A</v>
      </c>
      <c r="M58" s="1" t="e">
        <f>IF(F58="Requiere apoyo",E58,NA())</f>
        <v>#N/A</v>
      </c>
      <c r="N58" s="1" t="str">
        <f>IF(C58=""," ",B58&amp;". "&amp;C58)</f>
        <v xml:space="preserve"> </v>
      </c>
    </row>
    <row r="59" spans="2:14" x14ac:dyDescent="0.3">
      <c r="B59" s="50" t="str">
        <f>IF(Registro!C49="","",Registro!A49)</f>
        <v/>
      </c>
      <c r="C59" s="49" t="str">
        <f>IF(Registro!C49="","",IF(Registro!B49="","(sin nombre)",Registro!B49))</f>
        <v/>
      </c>
      <c r="D59" s="50" t="str">
        <f>IF(Registro!C49="","",Registro!C49)</f>
        <v/>
      </c>
      <c r="E59" s="58" t="str">
        <f>IF(Registro!C49="","",Registro!D49)</f>
        <v/>
      </c>
      <c r="F59" s="50" t="str">
        <f>Registro!E49</f>
        <v/>
      </c>
      <c r="G59" s="59" t="str">
        <f>Registro!R49</f>
        <v/>
      </c>
      <c r="H59" s="59" t="str">
        <f>Registro!T49</f>
        <v/>
      </c>
      <c r="I59" s="59" t="str">
        <f>Registro!V49</f>
        <v/>
      </c>
      <c r="J59" s="59" t="str">
        <f>Registro!X49</f>
        <v/>
      </c>
      <c r="K59" s="1" t="e">
        <f>IF(F59="Esperado",E59,NA())</f>
        <v>#N/A</v>
      </c>
      <c r="L59" s="1" t="e">
        <f>IF(F59="En desarrollo",E59,NA())</f>
        <v>#N/A</v>
      </c>
      <c r="M59" s="1" t="e">
        <f>IF(F59="Requiere apoyo",E59,NA())</f>
        <v>#N/A</v>
      </c>
      <c r="N59" s="1" t="str">
        <f>IF(C59=""," ",B59&amp;". "&amp;C59)</f>
        <v xml:space="preserve"> </v>
      </c>
    </row>
    <row r="60" spans="2:14" x14ac:dyDescent="0.3">
      <c r="B60" s="50" t="str">
        <f>IF(Registro!C50="","",Registro!A50)</f>
        <v/>
      </c>
      <c r="C60" s="49" t="str">
        <f>IF(Registro!C50="","",IF(Registro!B50="","(sin nombre)",Registro!B50))</f>
        <v/>
      </c>
      <c r="D60" s="50" t="str">
        <f>IF(Registro!C50="","",Registro!C50)</f>
        <v/>
      </c>
      <c r="E60" s="58" t="str">
        <f>IF(Registro!C50="","",Registro!D50)</f>
        <v/>
      </c>
      <c r="F60" s="50" t="str">
        <f>Registro!E50</f>
        <v/>
      </c>
      <c r="G60" s="59" t="str">
        <f>Registro!R50</f>
        <v/>
      </c>
      <c r="H60" s="59" t="str">
        <f>Registro!T50</f>
        <v/>
      </c>
      <c r="I60" s="59" t="str">
        <f>Registro!V50</f>
        <v/>
      </c>
      <c r="J60" s="59" t="str">
        <f>Registro!X50</f>
        <v/>
      </c>
      <c r="K60" s="1" t="e">
        <f>IF(F60="Esperado",E60,NA())</f>
        <v>#N/A</v>
      </c>
      <c r="L60" s="1" t="e">
        <f>IF(F60="En desarrollo",E60,NA())</f>
        <v>#N/A</v>
      </c>
      <c r="M60" s="1" t="e">
        <f>IF(F60="Requiere apoyo",E60,NA())</f>
        <v>#N/A</v>
      </c>
      <c r="N60" s="1" t="str">
        <f>IF(C60=""," ",B60&amp;". "&amp;C60)</f>
        <v xml:space="preserve"> </v>
      </c>
    </row>
    <row r="61" spans="2:14" x14ac:dyDescent="0.3">
      <c r="B61" s="50" t="str">
        <f>IF(Registro!C51="","",Registro!A51)</f>
        <v/>
      </c>
      <c r="C61" s="49" t="str">
        <f>IF(Registro!C51="","",IF(Registro!B51="","(sin nombre)",Registro!B51))</f>
        <v/>
      </c>
      <c r="D61" s="50" t="str">
        <f>IF(Registro!C51="","",Registro!C51)</f>
        <v/>
      </c>
      <c r="E61" s="58" t="str">
        <f>IF(Registro!C51="","",Registro!D51)</f>
        <v/>
      </c>
      <c r="F61" s="50" t="str">
        <f>Registro!E51</f>
        <v/>
      </c>
      <c r="G61" s="59" t="str">
        <f>Registro!R51</f>
        <v/>
      </c>
      <c r="H61" s="59" t="str">
        <f>Registro!T51</f>
        <v/>
      </c>
      <c r="I61" s="59" t="str">
        <f>Registro!V51</f>
        <v/>
      </c>
      <c r="J61" s="59" t="str">
        <f>Registro!X51</f>
        <v/>
      </c>
      <c r="K61" s="1" t="e">
        <f>IF(F61="Esperado",E61,NA())</f>
        <v>#N/A</v>
      </c>
      <c r="L61" s="1" t="e">
        <f>IF(F61="En desarrollo",E61,NA())</f>
        <v>#N/A</v>
      </c>
      <c r="M61" s="1" t="e">
        <f>IF(F61="Requiere apoyo",E61,NA())</f>
        <v>#N/A</v>
      </c>
      <c r="N61" s="1" t="str">
        <f>IF(C61=""," ",B61&amp;". "&amp;C61)</f>
        <v xml:space="preserve"> </v>
      </c>
    </row>
    <row r="62" spans="2:14" x14ac:dyDescent="0.3">
      <c r="B62" s="50" t="str">
        <f>IF(Registro!C52="","",Registro!A52)</f>
        <v/>
      </c>
      <c r="C62" s="49" t="str">
        <f>IF(Registro!C52="","",IF(Registro!B52="","(sin nombre)",Registro!B52))</f>
        <v/>
      </c>
      <c r="D62" s="50" t="str">
        <f>IF(Registro!C52="","",Registro!C52)</f>
        <v/>
      </c>
      <c r="E62" s="58" t="str">
        <f>IF(Registro!C52="","",Registro!D52)</f>
        <v/>
      </c>
      <c r="F62" s="50" t="str">
        <f>Registro!E52</f>
        <v/>
      </c>
      <c r="G62" s="59" t="str">
        <f>Registro!R52</f>
        <v/>
      </c>
      <c r="H62" s="59" t="str">
        <f>Registro!T52</f>
        <v/>
      </c>
      <c r="I62" s="59" t="str">
        <f>Registro!V52</f>
        <v/>
      </c>
      <c r="J62" s="59" t="str">
        <f>Registro!X52</f>
        <v/>
      </c>
      <c r="K62" s="1" t="e">
        <f>IF(F62="Esperado",E62,NA())</f>
        <v>#N/A</v>
      </c>
      <c r="L62" s="1" t="e">
        <f>IF(F62="En desarrollo",E62,NA())</f>
        <v>#N/A</v>
      </c>
      <c r="M62" s="1" t="e">
        <f>IF(F62="Requiere apoyo",E62,NA())</f>
        <v>#N/A</v>
      </c>
      <c r="N62" s="1" t="str">
        <f>IF(C62=""," ",B62&amp;". "&amp;C62)</f>
        <v xml:space="preserve"> </v>
      </c>
    </row>
    <row r="63" spans="2:14" x14ac:dyDescent="0.3">
      <c r="B63" s="50" t="str">
        <f>IF(Registro!C53="","",Registro!A53)</f>
        <v/>
      </c>
      <c r="C63" s="49" t="str">
        <f>IF(Registro!C53="","",IF(Registro!B53="","(sin nombre)",Registro!B53))</f>
        <v/>
      </c>
      <c r="D63" s="50" t="str">
        <f>IF(Registro!C53="","",Registro!C53)</f>
        <v/>
      </c>
      <c r="E63" s="58" t="str">
        <f>IF(Registro!C53="","",Registro!D53)</f>
        <v/>
      </c>
      <c r="F63" s="50" t="str">
        <f>Registro!E53</f>
        <v/>
      </c>
      <c r="G63" s="59" t="str">
        <f>Registro!R53</f>
        <v/>
      </c>
      <c r="H63" s="59" t="str">
        <f>Registro!T53</f>
        <v/>
      </c>
      <c r="I63" s="59" t="str">
        <f>Registro!V53</f>
        <v/>
      </c>
      <c r="J63" s="59" t="str">
        <f>Registro!X53</f>
        <v/>
      </c>
      <c r="K63" s="1" t="e">
        <f>IF(F63="Esperado",E63,NA())</f>
        <v>#N/A</v>
      </c>
      <c r="L63" s="1" t="e">
        <f>IF(F63="En desarrollo",E63,NA())</f>
        <v>#N/A</v>
      </c>
      <c r="M63" s="1" t="e">
        <f>IF(F63="Requiere apoyo",E63,NA())</f>
        <v>#N/A</v>
      </c>
      <c r="N63" s="1" t="str">
        <f>IF(C63=""," ",B63&amp;". "&amp;C63)</f>
        <v xml:space="preserve"> </v>
      </c>
    </row>
    <row r="64" spans="2:14" x14ac:dyDescent="0.3">
      <c r="B64" s="50" t="str">
        <f>IF(Registro!C54="","",Registro!A54)</f>
        <v/>
      </c>
      <c r="C64" s="49" t="str">
        <f>IF(Registro!C54="","",IF(Registro!B54="","(sin nombre)",Registro!B54))</f>
        <v/>
      </c>
      <c r="D64" s="50" t="str">
        <f>IF(Registro!C54="","",Registro!C54)</f>
        <v/>
      </c>
      <c r="E64" s="58" t="str">
        <f>IF(Registro!C54="","",Registro!D54)</f>
        <v/>
      </c>
      <c r="F64" s="50" t="str">
        <f>Registro!E54</f>
        <v/>
      </c>
      <c r="G64" s="59" t="str">
        <f>Registro!R54</f>
        <v/>
      </c>
      <c r="H64" s="59" t="str">
        <f>Registro!T54</f>
        <v/>
      </c>
      <c r="I64" s="59" t="str">
        <f>Registro!V54</f>
        <v/>
      </c>
      <c r="J64" s="59" t="str">
        <f>Registro!X54</f>
        <v/>
      </c>
      <c r="K64" s="1" t="e">
        <f>IF(F64="Esperado",E64,NA())</f>
        <v>#N/A</v>
      </c>
      <c r="L64" s="1" t="e">
        <f>IF(F64="En desarrollo",E64,NA())</f>
        <v>#N/A</v>
      </c>
      <c r="M64" s="1" t="e">
        <f>IF(F64="Requiere apoyo",E64,NA())</f>
        <v>#N/A</v>
      </c>
      <c r="N64" s="1" t="str">
        <f>IF(C64=""," ",B64&amp;". "&amp;C64)</f>
        <v xml:space="preserve"> </v>
      </c>
    </row>
    <row r="66" spans="2:8" ht="15.6" x14ac:dyDescent="0.3">
      <c r="B66" s="57" t="s">
        <v>56</v>
      </c>
    </row>
    <row r="67" spans="2:8" ht="30" customHeight="1" x14ac:dyDescent="0.3">
      <c r="B67" s="48" t="s">
        <v>57</v>
      </c>
      <c r="C67" s="48" t="s">
        <v>58</v>
      </c>
      <c r="D67" s="48" t="s">
        <v>48</v>
      </c>
      <c r="E67" s="54" t="s">
        <v>59</v>
      </c>
      <c r="F67" s="55" t="s">
        <v>60</v>
      </c>
      <c r="G67" s="56" t="s">
        <v>61</v>
      </c>
      <c r="H67" s="48" t="s">
        <v>49</v>
      </c>
    </row>
    <row r="68" spans="2:8" x14ac:dyDescent="0.3">
      <c r="B68" s="63" t="s">
        <v>16</v>
      </c>
      <c r="C68" s="16" t="s">
        <v>62</v>
      </c>
      <c r="D68" s="64" t="s">
        <v>14</v>
      </c>
      <c r="E68" s="16">
        <f>COUNTIF(Registro!$F$10:$F$54,3)</f>
        <v>0</v>
      </c>
      <c r="F68" s="16">
        <f>COUNTIF(Registro!$F$10:$F$54,2)</f>
        <v>0</v>
      </c>
      <c r="G68" s="16">
        <f>COUNTIF(Registro!$F$10:$F$54,"&lt;=1")</f>
        <v>0</v>
      </c>
      <c r="H68" s="16">
        <f>SUM(E68:G68)</f>
        <v>0</v>
      </c>
    </row>
    <row r="69" spans="2:8" ht="36.6" x14ac:dyDescent="0.3">
      <c r="B69" s="61" t="s">
        <v>19</v>
      </c>
      <c r="C69" s="50" t="s">
        <v>63</v>
      </c>
      <c r="D69" s="62" t="s">
        <v>36</v>
      </c>
      <c r="E69" s="50">
        <f>COUNTIF(Registro!$G$10:$G$54,3)</f>
        <v>0</v>
      </c>
      <c r="F69" s="50">
        <f>COUNTIF(Registro!$G$10:$G$54,2)</f>
        <v>0</v>
      </c>
      <c r="G69" s="50">
        <f>COUNTIF(Registro!$G$10:$G$54,"&lt;=1")</f>
        <v>0</v>
      </c>
      <c r="H69" s="50">
        <f>SUM(E69:G69)</f>
        <v>0</v>
      </c>
    </row>
    <row r="70" spans="2:8" ht="36.6" x14ac:dyDescent="0.3">
      <c r="B70" s="63" t="s">
        <v>21</v>
      </c>
      <c r="C70" s="16" t="s">
        <v>64</v>
      </c>
      <c r="D70" s="64" t="s">
        <v>36</v>
      </c>
      <c r="E70" s="16">
        <f>COUNTIF(Registro!$H$10:$H$54,3)</f>
        <v>0</v>
      </c>
      <c r="F70" s="16">
        <f>COUNTIF(Registro!$H$10:$H$54,2)</f>
        <v>0</v>
      </c>
      <c r="G70" s="16">
        <f>COUNTIF(Registro!$H$10:$H$54,"&lt;=1")</f>
        <v>0</v>
      </c>
      <c r="H70" s="16">
        <f>SUM(E70:G70)</f>
        <v>0</v>
      </c>
    </row>
    <row r="71" spans="2:8" ht="27.6" x14ac:dyDescent="0.3">
      <c r="B71" s="61" t="s">
        <v>24</v>
      </c>
      <c r="C71" s="50" t="s">
        <v>65</v>
      </c>
      <c r="D71" s="62" t="s">
        <v>37</v>
      </c>
      <c r="E71" s="50">
        <f>COUNTIF(Registro!$I$10:$I$54,3)</f>
        <v>0</v>
      </c>
      <c r="F71" s="50">
        <f>COUNTIF(Registro!$I$10:$I$54,2)</f>
        <v>0</v>
      </c>
      <c r="G71" s="50">
        <f>COUNTIF(Registro!$I$10:$I$54,"&lt;=1")</f>
        <v>0</v>
      </c>
      <c r="H71" s="50">
        <f>SUM(E71:G71)</f>
        <v>0</v>
      </c>
    </row>
    <row r="72" spans="2:8" ht="27.6" x14ac:dyDescent="0.3">
      <c r="B72" s="63" t="s">
        <v>27</v>
      </c>
      <c r="C72" s="16" t="s">
        <v>66</v>
      </c>
      <c r="D72" s="64" t="s">
        <v>38</v>
      </c>
      <c r="E72" s="16">
        <f>COUNTIF(Registro!$J$10:$J$54,3)</f>
        <v>0</v>
      </c>
      <c r="F72" s="16">
        <f>COUNTIF(Registro!$J$10:$J$54,2)</f>
        <v>0</v>
      </c>
      <c r="G72" s="16">
        <f>COUNTIF(Registro!$J$10:$J$54,"&lt;=1")</f>
        <v>0</v>
      </c>
      <c r="H72" s="16">
        <f>SUM(E72:G72)</f>
        <v>0</v>
      </c>
    </row>
    <row r="73" spans="2:8" ht="24.6" x14ac:dyDescent="0.3">
      <c r="B73" s="61" t="s">
        <v>28</v>
      </c>
      <c r="C73" s="50" t="s">
        <v>67</v>
      </c>
      <c r="D73" s="62" t="s">
        <v>37</v>
      </c>
      <c r="E73" s="50">
        <f>COUNTIF(Registro!$K$10:$K$54,3)</f>
        <v>0</v>
      </c>
      <c r="F73" s="50">
        <f>COUNTIF(Registro!$K$10:$K$54,2)</f>
        <v>0</v>
      </c>
      <c r="G73" s="50">
        <f>COUNTIF(Registro!$K$10:$K$54,"&lt;=1")</f>
        <v>0</v>
      </c>
      <c r="H73" s="50">
        <f>SUM(E73:G73)</f>
        <v>0</v>
      </c>
    </row>
    <row r="74" spans="2:8" ht="36.6" x14ac:dyDescent="0.3">
      <c r="B74" s="63" t="s">
        <v>29</v>
      </c>
      <c r="C74" s="16" t="s">
        <v>68</v>
      </c>
      <c r="D74" s="64" t="s">
        <v>36</v>
      </c>
      <c r="E74" s="16">
        <f>COUNTIF(Registro!$L$10:$L$54,3)</f>
        <v>0</v>
      </c>
      <c r="F74" s="16">
        <f>COUNTIF(Registro!$L$10:$L$54,2)</f>
        <v>0</v>
      </c>
      <c r="G74" s="16">
        <f>COUNTIF(Registro!$L$10:$L$54,"&lt;=1")</f>
        <v>0</v>
      </c>
      <c r="H74" s="16">
        <f>SUM(E74:G74)</f>
        <v>0</v>
      </c>
    </row>
    <row r="75" spans="2:8" x14ac:dyDescent="0.3">
      <c r="B75" s="61" t="s">
        <v>30</v>
      </c>
      <c r="C75" s="50" t="s">
        <v>69</v>
      </c>
      <c r="D75" s="62" t="s">
        <v>14</v>
      </c>
      <c r="E75" s="50">
        <f>COUNTIF(Registro!$M$10:$M$54,3)</f>
        <v>0</v>
      </c>
      <c r="F75" s="50">
        <f>COUNTIF(Registro!$M$10:$M$54,2)</f>
        <v>0</v>
      </c>
      <c r="G75" s="50">
        <f>COUNTIF(Registro!$M$10:$M$54,"&lt;=1")</f>
        <v>0</v>
      </c>
      <c r="H75" s="50">
        <f>SUM(E75:G75)</f>
        <v>0</v>
      </c>
    </row>
    <row r="76" spans="2:8" ht="24.6" x14ac:dyDescent="0.3">
      <c r="B76" s="63" t="s">
        <v>32</v>
      </c>
      <c r="C76" s="16" t="s">
        <v>70</v>
      </c>
      <c r="D76" s="64" t="s">
        <v>37</v>
      </c>
      <c r="E76" s="16">
        <f>COUNTIF(Registro!$N$10:$N$54,3)</f>
        <v>0</v>
      </c>
      <c r="F76" s="16">
        <f>COUNTIF(Registro!$N$10:$N$54,2)</f>
        <v>0</v>
      </c>
      <c r="G76" s="16">
        <f>COUNTIF(Registro!$N$10:$N$54,"&lt;=1")</f>
        <v>0</v>
      </c>
      <c r="H76" s="16">
        <f>SUM(E76:G76)</f>
        <v>0</v>
      </c>
    </row>
    <row r="77" spans="2:8" ht="24.6" x14ac:dyDescent="0.3">
      <c r="B77" s="61" t="s">
        <v>33</v>
      </c>
      <c r="C77" s="50" t="s">
        <v>71</v>
      </c>
      <c r="D77" s="62" t="s">
        <v>38</v>
      </c>
      <c r="E77" s="50">
        <f>COUNTIF(Registro!$O$10:$O$54,3)</f>
        <v>0</v>
      </c>
      <c r="F77" s="50">
        <f>COUNTIF(Registro!$O$10:$O$54,2)</f>
        <v>0</v>
      </c>
      <c r="G77" s="50">
        <f>COUNTIF(Registro!$O$10:$O$54,"&lt;=1")</f>
        <v>0</v>
      </c>
      <c r="H77" s="50">
        <f>SUM(E77:G77)</f>
        <v>0</v>
      </c>
    </row>
  </sheetData>
  <mergeCells count="6">
    <mergeCell ref="B1:J1"/>
    <mergeCell ref="B2:J2"/>
    <mergeCell ref="D5:I5"/>
    <mergeCell ref="D6:I6"/>
    <mergeCell ref="D7:I7"/>
    <mergeCell ref="D8:I8"/>
  </mergeCells>
  <conditionalFormatting sqref="F20:J64">
    <cfRule type="expression" dxfId="5" priority="1" stopIfTrue="1">
      <formula>F20="Esperado"</formula>
    </cfRule>
    <cfRule type="expression" dxfId="4" priority="2" stopIfTrue="1">
      <formula>F20="En desarrollo"</formula>
    </cfRule>
    <cfRule type="expression" dxfId="3" priority="3" stopIfTrue="1">
      <formula>F20="Requiere apoyo"</formula>
    </cfRule>
  </conditionalFormatting>
  <printOptions horizontalCentered="1"/>
  <pageMargins left="0.4724409448818897" right="0.4724409448818897" top="0.59055118110236215" bottom="0.59055118110236215" header="0.3" footer="0.3"/>
  <pageSetup scale="81" fitToHeight="0" orientation="landscape" horizontalDpi="0" verticalDpi="0" r:id="rId1"/>
  <headerFooter>
    <oddFooter>&amp;CPlaneaciones C&amp;&amp;X · 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5ACE8-C15C-48FD-A278-58017573501A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90" orientation="landscape" horizontalDpi="0" verticalDpi="0" r:id="rId1"/>
  <headerFooter>
    <oddFooter>&amp;CPlaneaciones C&amp;&amp;X · EIA 2.° grado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29F9-FEF3-4232-8A92-411E25B4343E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88" orientation="portrait" horizontalDpi="0" verticalDpi="0" r:id="rId1"/>
  <headerFooter>
    <oddFooter>&amp;CPlaneaciones C&amp;&amp;X · EIA 2.° grado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FBFDD-80EE-49EC-8DB9-6D9291EA73A5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88" orientation="portrait" horizontalDpi="0" verticalDpi="0" r:id="rId1"/>
  <headerFooter>
    <oddFooter>&amp;CPlaneaciones C&amp;&amp;X · EIA 2.° grado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Instrucciones</vt:lpstr>
      <vt:lpstr>Registro</vt:lpstr>
      <vt:lpstr>Imprimir lista</vt:lpstr>
      <vt:lpstr>Resultados</vt:lpstr>
      <vt:lpstr>Gráfica por campo</vt:lpstr>
      <vt:lpstr>Gráfica por alumno</vt:lpstr>
      <vt:lpstr>Gráfica por criterio</vt:lpstr>
      <vt:lpstr>Registro!Área_de_impresión</vt:lpstr>
      <vt:lpstr>Resultados!Área_de_impresión</vt:lpstr>
      <vt:lpstr>'Imprimir lista'!Títulos_a_imprimir</vt:lpstr>
      <vt:lpstr>Registro!Títulos_a_imprimir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Ramirez Espinosa</dc:creator>
  <cp:lastModifiedBy>Jessica Ramirez Espinosa</cp:lastModifiedBy>
  <dcterms:created xsi:type="dcterms:W3CDTF">2026-09-13T22:45:21Z</dcterms:created>
  <dcterms:modified xsi:type="dcterms:W3CDTF">2026-09-13T22:45:45Z</dcterms:modified>
</cp:coreProperties>
</file>